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Форматы отчета\"/>
    </mc:Choice>
  </mc:AlternateContent>
  <bookViews>
    <workbookView xWindow="0" yWindow="0" windowWidth="28800" windowHeight="12300"/>
  </bookViews>
  <sheets>
    <sheet name="2 Ос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'2 Осв'!$A$24:$Z$200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'2 Осв'!$A$48:$T$207</definedName>
    <definedName name="Z_03EB9DF4_AC98_4BC6_9F99_BC4E566A59EB_.wvu.FilterData" localSheetId="0" hidden="1">'2 Осв'!$A$48:$T$207</definedName>
    <definedName name="Z_072137E3_9A31_40C6_B2F8_9E0682CF001C_.wvu.FilterData" localSheetId="0" hidden="1">'2 Осв'!$A$48:$T$207</definedName>
    <definedName name="Z_087625E1_6442_4CFE_9ADB_7A5E7D20F421_.wvu.FilterData" localSheetId="0" hidden="1">'2 Осв'!$A$20:$T$217</definedName>
    <definedName name="Z_099F8D69_7585_4416_A0D9_3B92F624255C_.wvu.FilterData" localSheetId="0" hidden="1">'2 Осв'!$A$48:$T$207</definedName>
    <definedName name="Z_1D4769C9_22D3_41D7_BB10_557E5B558A42_.wvu.FilterData" localSheetId="0" hidden="1">'2 Осв'!$A$48:$T$213</definedName>
    <definedName name="Z_2411F0DF_B06E_4B96_B6E2_07231CDB021F_.wvu.FilterData" localSheetId="0" hidden="1">'2 Осв'!$A$24:$T$207</definedName>
    <definedName name="Z_26DAEAC3_92A5_4121_942A_41E1C66C8C7F_.wvu.FilterData" localSheetId="0" hidden="1">'2 Осв'!$A$48:$T$213</definedName>
    <definedName name="Z_28C854DD_575D_436D_BB89_4EBFD66A31F2_.wvu.FilterData" localSheetId="0" hidden="1">'2 Осв'!$A$24:$T$207</definedName>
    <definedName name="Z_28DD50A5_FF68_433B_8BB2_B3B3CEA0C4F3_.wvu.FilterData" localSheetId="0" hidden="1">'2 Осв'!$A$48:$T$213</definedName>
    <definedName name="Z_2AD7D8A5_D91B_4BFF_A9D2_3942C99EEDAD_.wvu.FilterData" localSheetId="0" hidden="1">'2 Осв'!$A$48:$T$213</definedName>
    <definedName name="Z_2B705702_B67B_491C_8E54_4D0D6F3E9453_.wvu.FilterData" localSheetId="0" hidden="1">'2 Осв'!$A$48:$T$211</definedName>
    <definedName name="Z_2B944529_4431_4AE3_A585_21D645644E2B_.wvu.FilterData" localSheetId="0" hidden="1">'2 Осв'!$A$24:$Z$200</definedName>
    <definedName name="Z_2B944529_4431_4AE3_A585_21D645644E2B_.wvu.PrintArea" localSheetId="0" hidden="1">'2 Осв'!$A$1:$T$213</definedName>
    <definedName name="Z_2B944529_4431_4AE3_A585_21D645644E2B_.wvu.PrintTitles" localSheetId="0" hidden="1">'2 Осв'!$A:$B,'2 Осв'!$20:$24</definedName>
    <definedName name="Z_2BF31BFA_465C_4F9A_9D42_0A095C5E416C_.wvu.FilterData" localSheetId="0" hidden="1">'2 Осв'!$A$48:$T$207</definedName>
    <definedName name="Z_2D0AFCAA_9364_47AA_B985_49881280DD67_.wvu.FilterData" localSheetId="0" hidden="1">'2 Осв'!$A$48:$T$213</definedName>
    <definedName name="Z_2DB1AFA1_9EED_47A4_81DD_AA83ACAA5BC0_.wvu.FilterData" localSheetId="0" hidden="1">'2 Осв'!$A$24:$Z$128</definedName>
    <definedName name="Z_2DB1AFA1_9EED_47A4_81DD_AA83ACAA5BC0_.wvu.PrintArea" localSheetId="0" hidden="1">'2 Осв'!$A$1:$T$213</definedName>
    <definedName name="Z_2DB1AFA1_9EED_47A4_81DD_AA83ACAA5BC0_.wvu.PrintTitles" localSheetId="0" hidden="1">'2 Осв'!$A:$B,'2 Осв'!$20:$24</definedName>
    <definedName name="Z_2EEADB0C_A303_42AC_9F14_ED4554CA0DFF_.wvu.FilterData" localSheetId="0" hidden="1">'2 Осв'!$A$24:$T$207</definedName>
    <definedName name="Z_35E5254D_33D2_4F9E_A1A3_D8A4A840691E_.wvu.FilterData" localSheetId="0" hidden="1">'2 Осв'!$A$48:$T$211</definedName>
    <definedName name="Z_37FDCE4A_6CA4_4AB4_B747_B6F8179F01AF_.wvu.FilterData" localSheetId="0" hidden="1">'2 Осв'!$A$48:$T$213</definedName>
    <definedName name="Z_3DA5BA36_6938_471F_B773_58C819FFA9C8_.wvu.FilterData" localSheetId="0" hidden="1">'2 Осв'!$A$48:$T$207</definedName>
    <definedName name="Z_40AF2882_EE60_4760_BBBA_B54B2DAF72F9_.wvu.FilterData" localSheetId="0" hidden="1">'2 Осв'!$A$48:$T$211</definedName>
    <definedName name="Z_41B76FCA_8ADA_4407_878E_56A7264D83C4_.wvu.FilterData" localSheetId="0" hidden="1">'2 Осв'!$A$48:$T$213</definedName>
    <definedName name="Z_434B79F9_CE67_44DF_BBA0_0AA985688936_.wvu.FilterData" localSheetId="0" hidden="1">'2 Осв'!$A$24:$Z$200</definedName>
    <definedName name="Z_434B79F9_CE67_44DF_BBA0_0AA985688936_.wvu.PrintArea" localSheetId="0" hidden="1">'2 Осв'!$A$1:$T$213</definedName>
    <definedName name="Z_434B79F9_CE67_44DF_BBA0_0AA985688936_.wvu.PrintTitles" localSheetId="0" hidden="1">'2 Осв'!$A:$B,'2 Осв'!$20:$24</definedName>
    <definedName name="Z_456B260A_4433_4764_B08B_5A07673D1E6C_.wvu.FilterData" localSheetId="0" hidden="1">'2 Осв'!$A$48:$T$207</definedName>
    <definedName name="Z_48A60FB0_9A73_41A3_99DB_17520660C91A_.wvu.FilterData" localSheetId="0" hidden="1">'2 Осв'!$A$24:$Z$200</definedName>
    <definedName name="Z_48A60FB0_9A73_41A3_99DB_17520660C91A_.wvu.PrintArea" localSheetId="0" hidden="1">'2 Осв'!$A$1:$T$213</definedName>
    <definedName name="Z_48A60FB0_9A73_41A3_99DB_17520660C91A_.wvu.PrintTitles" localSheetId="0" hidden="1">'2 Осв'!$A:$B,'2 Осв'!$20:$24</definedName>
    <definedName name="Z_4B55D313_9919_45E0_885D_E27F9BA79174_.wvu.FilterData" localSheetId="0" hidden="1">'2 Осв'!$A$48:$T$213</definedName>
    <definedName name="Z_4C3B9284_9F6E_4B16_ADF3_C6E5557CCDE2_.wvu.FilterData" localSheetId="0" hidden="1">'2 Осв'!$A$24:$T$207</definedName>
    <definedName name="Z_55112044_F641_4E62_9B15_3FD5213338B9_.wvu.FilterData" localSheetId="0" hidden="1">'2 Осв'!$A$24:$T$207</definedName>
    <definedName name="Z_55AAC02E_354B_458A_B57A_9A758D9C24F6_.wvu.FilterData" localSheetId="0" hidden="1">'2 Осв'!$A$48:$T$207</definedName>
    <definedName name="Z_5939E2BE_D513_447E_886D_794B8773EF22_.wvu.FilterData" localSheetId="0" hidden="1">'2 Осв'!$A$48:$T$207</definedName>
    <definedName name="Z_5EADC1CF_ED63_4C90_B528_B134FE0A2319_.wvu.FilterData" localSheetId="0" hidden="1">'2 Осв'!$A$48:$T$213</definedName>
    <definedName name="Z_5F2A370E_836A_4992_942B_22CE95057883_.wvu.FilterData" localSheetId="0" hidden="1">'2 Осв'!$A$48:$T$207</definedName>
    <definedName name="Z_5F39CD15_C553_4CF0_940C_0295EF87970E_.wvu.FilterData" localSheetId="0" hidden="1">'2 Осв'!$A$48:$T$213</definedName>
    <definedName name="Z_638697C3_FF78_4B65_B9E8_EA2C7C52D3B4_.wvu.Cols" localSheetId="0" hidden="1">'2 Осв'!$N:$O</definedName>
    <definedName name="Z_638697C3_FF78_4B65_B9E8_EA2C7C52D3B4_.wvu.FilterData" localSheetId="0" hidden="1">'2 Осв'!$A$24:$Z$200</definedName>
    <definedName name="Z_638697C3_FF78_4B65_B9E8_EA2C7C52D3B4_.wvu.PrintArea" localSheetId="0" hidden="1">'2 Осв'!$A$1:$T$213</definedName>
    <definedName name="Z_638697C3_FF78_4B65_B9E8_EA2C7C52D3B4_.wvu.PrintTitles" localSheetId="0" hidden="1">'2 Осв'!$A:$B,'2 Осв'!$20:$24</definedName>
    <definedName name="Z_64B0B66B_451D_42B4_98F5_90F4F6D43185_.wvu.FilterData" localSheetId="0" hidden="1">'2 Осв'!$A$48:$T$213</definedName>
    <definedName name="Z_68608AB4_99AC_4E4C_A27D_0DD29BE6EC94_.wvu.FilterData" localSheetId="0" hidden="1">'2 Осв'!$A$48:$T$213</definedName>
    <definedName name="Z_68608AB4_99AC_4E4C_A27D_0DD29BE6EC94_.wvu.PrintArea" localSheetId="0" hidden="1">'2 Осв'!$A$1:$T$213</definedName>
    <definedName name="Z_68608AB4_99AC_4E4C_A27D_0DD29BE6EC94_.wvu.PrintTitles" localSheetId="0" hidden="1">'2 Осв'!$A:$B,'2 Осв'!$20:$24</definedName>
    <definedName name="Z_68DD7863_B56D_46FB_80F5_0E3DF8B3E841_.wvu.FilterData" localSheetId="0" hidden="1">'2 Осв'!$A$24:$Z$200</definedName>
    <definedName name="Z_702FE522_82F0_49A6_943F_84353B6A3E15_.wvu.FilterData" localSheetId="0" hidden="1">'2 Осв'!$A$48:$T$207</definedName>
    <definedName name="Z_74CE0FEA_305F_4C35_BF60_A17DA60785C5_.wvu.FilterData" localSheetId="0" hidden="1">'2 Осв'!$A$48:$T$213</definedName>
    <definedName name="Z_74CE0FEA_305F_4C35_BF60_A17DA60785C5_.wvu.PrintArea" localSheetId="0" hidden="1">'2 Осв'!$A$1:$T$213</definedName>
    <definedName name="Z_74CE0FEA_305F_4C35_BF60_A17DA60785C5_.wvu.PrintTitles" localSheetId="0" hidden="1">'2 Осв'!$A:$B,'2 Осв'!$20:$24</definedName>
    <definedName name="Z_7A5C0ADA_811C_434A_9B3E_CBAB5F597987_.wvu.FilterData" localSheetId="0" hidden="1">'2 Осв'!$A$20:$T$217</definedName>
    <definedName name="Z_7A600714_71D6_47BA_A813_775E7C7D2FBC_.wvu.FilterData" localSheetId="0" hidden="1">'2 Осв'!$A$48:$T$207</definedName>
    <definedName name="Z_7AF98FE0_D761_4DCC_843E_01D5FF3D89E1_.wvu.FilterData" localSheetId="0" hidden="1">'2 Осв'!$A$48:$T$207</definedName>
    <definedName name="Z_7DEB5728_2FB9_407E_AD51_935C096482A6_.wvu.FilterData" localSheetId="0" hidden="1">'2 Осв'!$A$24:$T$207</definedName>
    <definedName name="Z_7DEB5728_2FB9_407E_AD51_935C096482A6_.wvu.PrintArea" localSheetId="0" hidden="1">'2 Осв'!$A$1:$T$213</definedName>
    <definedName name="Z_7DEB5728_2FB9_407E_AD51_935C096482A6_.wvu.PrintTitles" localSheetId="0" hidden="1">'2 Осв'!$A:$B,'2 Осв'!$20:$24</definedName>
    <definedName name="Z_7E305599_5569_4C72_8EEF_755C87DD4A78_.wvu.FilterData" localSheetId="0" hidden="1">'2 Осв'!$A$48:$T$213</definedName>
    <definedName name="Z_802102DC_FBE0_4A84_A4E5_B623C4572B73_.wvu.FilterData" localSheetId="0" hidden="1">'2 Осв'!$A$24:$Z$200</definedName>
    <definedName name="Z_802102DC_FBE0_4A84_A4E5_B623C4572B73_.wvu.PrintArea" localSheetId="0" hidden="1">'2 Осв'!$A$1:$T$213</definedName>
    <definedName name="Z_802102DC_FBE0_4A84_A4E5_B623C4572B73_.wvu.PrintTitles" localSheetId="0" hidden="1">'2 Осв'!$A:$B,'2 Осв'!$20:$24</definedName>
    <definedName name="Z_8057ED42_2C94_46D3_B926_5EFD6F7A79E4_.wvu.FilterData" localSheetId="0" hidden="1">'2 Осв'!$A$48:$T$218</definedName>
    <definedName name="Z_82FE6FC8_CA67_4A4B_AF05_E7C978721CCD_.wvu.FilterData" localSheetId="0" hidden="1">'2 Осв'!$A$48:$T$207</definedName>
    <definedName name="Z_83892220_42BE_4E65_B5DD_7312A39A3DC0_.wvu.FilterData" localSheetId="0" hidden="1">'2 Осв'!$A$48:$T$213</definedName>
    <definedName name="Z_84321A1D_5D30_4E68_AC39_2B3966EB8B19_.wvu.FilterData" localSheetId="0" hidden="1">'2 Осв'!$A$48:$T$213</definedName>
    <definedName name="Z_8562E1EA_A7A6_4ECB_965F_7FEF3C69B7FB_.wvu.FilterData" localSheetId="0" hidden="1">'2 Осв'!$A$48:$T$213</definedName>
    <definedName name="Z_86ABB103_B007_4CE7_BE9F_F4EED57FA42A_.wvu.FilterData" localSheetId="0" hidden="1">'2 Осв'!$A$24:$Z$200</definedName>
    <definedName name="Z_86ABB103_B007_4CE7_BE9F_F4EED57FA42A_.wvu.PrintArea" localSheetId="0" hidden="1">'2 Осв'!$A$1:$T$213</definedName>
    <definedName name="Z_86ABB103_B007_4CE7_BE9F_F4EED57FA42A_.wvu.PrintTitles" localSheetId="0" hidden="1">'2 Осв'!$A:$B,'2 Осв'!$20:$24</definedName>
    <definedName name="Z_880704C7_F409_41C4_8E00_6A41EAC6D809_.wvu.FilterData" localSheetId="0" hidden="1">'2 Осв'!$A$48:$T$207</definedName>
    <definedName name="Z_887CD72D_476D_4F24_A01E_D0BC250F50FB_.wvu.FilterData" localSheetId="0" hidden="1">'2 Осв'!$A$24:$Z$200</definedName>
    <definedName name="Z_8C96D9DD_5E01_4B30_95B0_086CFC2C6C55_.wvu.FilterData" localSheetId="0" hidden="1">'2 Осв'!$A$48:$T$213</definedName>
    <definedName name="Z_8CF66D4F_C382_40A9_9E2A_969FC78174FB_.wvu.FilterData" localSheetId="0" hidden="1">'2 Осв'!$A$48:$T$213</definedName>
    <definedName name="Z_8F1D26EC_2A17_448C_B03E_3E3FACB015C6_.wvu.FilterData" localSheetId="0" hidden="1">'2 Осв'!$A$24:$T$207</definedName>
    <definedName name="Z_8F1D26EC_2A17_448C_B03E_3E3FACB015C6_.wvu.PrintArea" localSheetId="0" hidden="1">'2 Осв'!$A$1:$T$213</definedName>
    <definedName name="Z_8F1D26EC_2A17_448C_B03E_3E3FACB015C6_.wvu.PrintTitles" localSheetId="0" hidden="1">'2 Осв'!$A:$B,'2 Осв'!$20:$24</definedName>
    <definedName name="Z_8F60B858_F6CB_493A_8F80_44A2D25571BD_.wvu.FilterData" localSheetId="0" hidden="1">'2 Осв'!$A$20:$T$217</definedName>
    <definedName name="Z_90F446D3_8F17_4085_80BE_278C9FB5921D_.wvu.FilterData" localSheetId="0" hidden="1">'2 Осв'!$A$48:$T$213</definedName>
    <definedName name="Z_91515713_F106_4382_8189_86D702C61567_.wvu.Cols" localSheetId="0" hidden="1">'2 Осв'!#REF!</definedName>
    <definedName name="Z_91515713_F106_4382_8189_86D702C61567_.wvu.FilterData" localSheetId="0" hidden="1">'2 Осв'!$A$48:$T$213</definedName>
    <definedName name="Z_91515713_F106_4382_8189_86D702C61567_.wvu.PrintArea" localSheetId="0" hidden="1">'2 Осв'!$A$1:$T$48</definedName>
    <definedName name="Z_91515713_F106_4382_8189_86D702C61567_.wvu.PrintTitles" localSheetId="0" hidden="1">'2 Осв'!$20:$24</definedName>
    <definedName name="Z_9196E627_69A3_4CCA_B921_EB1B8553BF72_.wvu.FilterData" localSheetId="0" hidden="1">'2 Осв'!$A$48:$T$211</definedName>
    <definedName name="Z_91B3C248_D769_4FF3_ADD2_66FB1E146DB1_.wvu.FilterData" localSheetId="0" hidden="1">'2 Осв'!$A$48:$T$213</definedName>
    <definedName name="Z_91C6F324_F361_4A8F_B9C3_6FF2051955FB_.wvu.FilterData" localSheetId="0" hidden="1">'2 Осв'!$A$48:$T$213</definedName>
    <definedName name="Z_92A9B708_7856_444B_B4D2_F25F43E6C0C3_.wvu.FilterData" localSheetId="0" hidden="1">'2 Осв'!$A$48:$T$207</definedName>
    <definedName name="Z_96C5C045_D63B_488E_AAF1_E51F06B8E6A1_.wvu.FilterData" localSheetId="0" hidden="1">'2 Осв'!$A$24:$T$207</definedName>
    <definedName name="Z_96D66BBF_87D4_466D_B500_423361C5C709_.wvu.FilterData" localSheetId="0" hidden="1">'2 Осв'!$A$48:$T$207</definedName>
    <definedName name="Z_97A96CCC_FE99_437D_B8D6_12A96FD7E5E0_.wvu.FilterData" localSheetId="0" hidden="1">'2 Осв'!$A$24:$Z$200</definedName>
    <definedName name="Z_992A4BBD_9184_4F17_9E7C_14886515C900_.wvu.FilterData" localSheetId="0" hidden="1">'2 Осв'!$A$48:$T$213</definedName>
    <definedName name="Z_9EB4C06B_C4E3_4FC8_B82B_63B953E6624A_.wvu.FilterData" localSheetId="0" hidden="1">'2 Осв'!$A$48:$T$207</definedName>
    <definedName name="Z_9F5406DC_89AB_4D73_8A15_7589A4B6E17E_.wvu.FilterData" localSheetId="0" hidden="1">'2 Осв'!$A$48:$T$213</definedName>
    <definedName name="Z_A0CC8554_66A6_49FF_911C_B8E862557F96_.wvu.FilterData" localSheetId="0" hidden="1">'2 Осв'!$A$24:$T$207</definedName>
    <definedName name="Z_A132F0A7_D9B6_4BF3_83AB_B244BEA6BB51_.wvu.FilterData" localSheetId="0" hidden="1">'2 Осв'!$A$48:$T$213</definedName>
    <definedName name="Z_A15C0F21_5131_41E0_AFE4_42812F6B0841_.wvu.Cols" localSheetId="0" hidden="1">'2 Осв'!#REF!</definedName>
    <definedName name="Z_A15C0F21_5131_41E0_AFE4_42812F6B0841_.wvu.FilterData" localSheetId="0" hidden="1">'2 Осв'!$A$24:$T$207</definedName>
    <definedName name="Z_A15C0F21_5131_41E0_AFE4_42812F6B0841_.wvu.PrintArea" localSheetId="0" hidden="1">'2 Осв'!$A$1:$T$213</definedName>
    <definedName name="Z_A15C0F21_5131_41E0_AFE4_42812F6B0841_.wvu.PrintTitles" localSheetId="0" hidden="1">'2 Осв'!$A:$B,'2 Осв'!$20:$24</definedName>
    <definedName name="Z_A26238BE_7791_46AE_8DC7_FDB913DC2957_.wvu.FilterData" localSheetId="0" hidden="1">'2 Осв'!$A$24:$Z$128</definedName>
    <definedName name="Z_A26238BE_7791_46AE_8DC7_FDB913DC2957_.wvu.PrintArea" localSheetId="0" hidden="1">'2 Осв'!$A$1:$T$213</definedName>
    <definedName name="Z_A26238BE_7791_46AE_8DC7_FDB913DC2957_.wvu.PrintTitles" localSheetId="0" hidden="1">'2 Осв'!$A:$B,'2 Осв'!$20:$24</definedName>
    <definedName name="Z_A36DA4C0_9581_4E59_95FC_3E8FC0901F8C_.wvu.FilterData" localSheetId="0" hidden="1">'2 Осв'!$A$48:$T$207</definedName>
    <definedName name="Z_A6016254_B165_4134_8764_5CABD680509E_.wvu.FilterData" localSheetId="0" hidden="1">'2 Осв'!$A$24:$Z$200</definedName>
    <definedName name="Z_A774B78E_3A44_4F81_9555_CC8B5259AC48_.wvu.FilterData" localSheetId="0" hidden="1">'2 Осв'!#REF!</definedName>
    <definedName name="Z_A7B62BF9_ABB7_4338_A6D7_571B5A7A9746_.wvu.FilterData" localSheetId="0" hidden="1">'2 Осв'!$A$48:$T$213</definedName>
    <definedName name="Z_A9216DE1_6650_4651_9830_13DDA1C2CD91_.wvu.FilterData" localSheetId="0" hidden="1">'2 Осв'!$A$48:$T$207</definedName>
    <definedName name="Z_AB8D6E5A_B563_4E6A_A417_E8622BA78E0B_.wvu.FilterData" localSheetId="0" hidden="1">'2 Осв'!$A$48:$T$211</definedName>
    <definedName name="Z_AFBDF438_B40A_4684_94F8_56FA1356ADC3_.wvu.FilterData" localSheetId="0" hidden="1">'2 Осв'!$A$48:$T$207</definedName>
    <definedName name="Z_B5BE75AE_9D7A_4463_90B4_A4B1B19172CB_.wvu.FilterData" localSheetId="0" hidden="1">'2 Осв'!$A$48:$T$213</definedName>
    <definedName name="Z_B7343056_A75A_4C54_8731_E17F57DE7967_.wvu.FilterData" localSheetId="0" hidden="1">'2 Осв'!$A$48:$T$207</definedName>
    <definedName name="Z_B74C834F_88DE_4FBD_9E60_56D6F61CCB0C_.wvu.FilterData" localSheetId="0" hidden="1">'2 Осв'!$A$48:$T$213</definedName>
    <definedName name="Z_B81CE5DD_59C7_4219_9F64_9F23059D6732_.wvu.Cols" localSheetId="0" hidden="1">'2 Осв'!$N:$O</definedName>
    <definedName name="Z_B81CE5DD_59C7_4219_9F64_9F23059D6732_.wvu.FilterData" localSheetId="0" hidden="1">'2 Осв'!$A$24:$Z$200</definedName>
    <definedName name="Z_B81CE5DD_59C7_4219_9F64_9F23059D6732_.wvu.PrintArea" localSheetId="0" hidden="1">'2 Осв'!$A$1:$T$213</definedName>
    <definedName name="Z_B81CE5DD_59C7_4219_9F64_9F23059D6732_.wvu.PrintTitles" localSheetId="0" hidden="1">'2 Осв'!$A:$B,'2 Осв'!$20:$24</definedName>
    <definedName name="Z_B84EC98E_84AB_4AF0_98C3_5A65C514C6C5_.wvu.FilterData" localSheetId="0" hidden="1">'2 Осв'!$A$48:$T$213</definedName>
    <definedName name="Z_B8C11432_7879_4F6B_96D4_6AB50672E558_.wvu.FilterData" localSheetId="0" hidden="1">'2 Осв'!$A$48:$T$211</definedName>
    <definedName name="Z_BBF0EF1B_DBD8_4492_9CF8_F958D341F225_.wvu.FilterData" localSheetId="0" hidden="1">'2 Осв'!$A$48:$T$213</definedName>
    <definedName name="Z_BE151334_7720_47A8_B744_1F1F36FD5527_.wvu.FilterData" localSheetId="0" hidden="1">'2 Осв'!$A$48:$T$213</definedName>
    <definedName name="Z_BFFE2A37_2C1B_436E_B89F_7510F15CEFB6_.wvu.FilterData" localSheetId="0" hidden="1">'2 Осв'!$A$48:$T$207</definedName>
    <definedName name="Z_C4035866_E753_4E74_BD98_B610EDCCE194_.wvu.Cols" localSheetId="0" hidden="1">'2 Осв'!#REF!</definedName>
    <definedName name="Z_C4035866_E753_4E74_BD98_B610EDCCE194_.wvu.FilterData" localSheetId="0" hidden="1">'2 Осв'!$A$24:$Z$200</definedName>
    <definedName name="Z_C4035866_E753_4E74_BD98_B610EDCCE194_.wvu.PrintArea" localSheetId="0" hidden="1">'2 Осв'!$A$1:$T$213</definedName>
    <definedName name="Z_C4035866_E753_4E74_BD98_B610EDCCE194_.wvu.PrintTitles" localSheetId="0" hidden="1">'2 Осв'!$A:$B,'2 Осв'!$20:$24</definedName>
    <definedName name="Z_C4127FE5_12E8_464C_B290_602AD096A853_.wvu.FilterData" localSheetId="0" hidden="1">'2 Осв'!$A$48:$T$207</definedName>
    <definedName name="Z_C5EFF124_8741_4FB2_8DFD_FFFD2E175AA6_.wvu.Cols" localSheetId="0" hidden="1">'2 Осв'!#REF!</definedName>
    <definedName name="Z_C5EFF124_8741_4FB2_8DFD_FFFD2E175AA6_.wvu.FilterData" localSheetId="0" hidden="1">'2 Осв'!$A$48:$T$207</definedName>
    <definedName name="Z_C676504B_35FD_4DBE_B657_AE4202CDC300_.wvu.Cols" localSheetId="0" hidden="1">'2 Осв'!#REF!</definedName>
    <definedName name="Z_C676504B_35FD_4DBE_B657_AE4202CDC300_.wvu.FilterData" localSheetId="0" hidden="1">'2 Осв'!$A$48:$T$207</definedName>
    <definedName name="Z_C676504B_35FD_4DBE_B657_AE4202CDC300_.wvu.PrintArea" localSheetId="0" hidden="1">'2 Осв'!$A$1:$T$48</definedName>
    <definedName name="Z_C676504B_35FD_4DBE_B657_AE4202CDC300_.wvu.PrintTitles" localSheetId="0" hidden="1">'2 Осв'!$20:$24</definedName>
    <definedName name="Z_C68088A4_3EB4_46BC_B21F_0EB9395BC3B8_.wvu.FilterData" localSheetId="0" hidden="1">'2 Осв'!$A$48:$T$213</definedName>
    <definedName name="Z_C784D978_84A4_4849_AEF3_4B731E7B807D_.wvu.FilterData" localSheetId="0" hidden="1">'2 Осв'!$A$48:$T$213</definedName>
    <definedName name="Z_C8008826_10AC_4917_AE8D_1FAF506D7F03_.wvu.FilterData" localSheetId="0" hidden="1">'2 Осв'!$A$48:$T$213</definedName>
    <definedName name="Z_CA769590_FE17_45EE_B2BE_AFEDEEB57907_.wvu.FilterData" localSheetId="0" hidden="1">'2 Осв'!$A$48:$T$207</definedName>
    <definedName name="Z_CB37D951_96F5_4AE8_99D2_D7A8085BE3F7_.wvu.FilterData" localSheetId="0" hidden="1">'2 Осв'!$A$48:$T$213</definedName>
    <definedName name="Z_CBCE1805_078A_40E0_B01A_2A86DFDA611F_.wvu.FilterData" localSheetId="0" hidden="1">'2 Осв'!$A$48:$T$211</definedName>
    <definedName name="Z_CC123666_CB75_43B7_BE8D_6AA4F2C525E2_.wvu.FilterData" localSheetId="0" hidden="1">'2 Осв'!$A$48:$T$207</definedName>
    <definedName name="Z_CD2BBFCB_F678_40DB_8294_B16D7E70A3F2_.wvu.FilterData" localSheetId="0" hidden="1">'2 Осв'!$A$48:$T$207</definedName>
    <definedName name="Z_D2510616_5538_4496_B8B3_EFACE99A621B_.wvu.FilterData" localSheetId="0" hidden="1">'2 Осв'!$A$48:$T$213</definedName>
    <definedName name="Z_D35C68D5_4AB4_4876_B7AC_DB5808787904_.wvu.FilterData" localSheetId="0" hidden="1">'2 Осв'!$A$48:$T$213</definedName>
    <definedName name="Z_DA122019_8AEE_403B_8CA9_CE2DE64BEB84_.wvu.FilterData" localSheetId="0" hidden="1">'2 Осв'!$A$48:$T$207</definedName>
    <definedName name="Z_E044C467_E737_4DD1_A683_090AEE546589_.wvu.FilterData" localSheetId="0" hidden="1">'2 Осв'!$A$48:$T$213</definedName>
    <definedName name="Z_E0F715AC_EC95_4989_9B43_95240978CE30_.wvu.FilterData" localSheetId="0" hidden="1">'2 Осв'!$A$48:$T$207</definedName>
    <definedName name="Z_E222F804_7F63_4CAB_BA7F_EB015BC276B9_.wvu.FilterData" localSheetId="0" hidden="1">'2 Осв'!$A$48:$T$218</definedName>
    <definedName name="Z_E26A94BD_FBAC_41ED_8339_7D59AFA7B3CD_.wvu.FilterData" localSheetId="0" hidden="1">'2 Осв'!$A$48:$T$207</definedName>
    <definedName name="Z_E2760D9D_711F_48FF_88BA_568697ED1953_.wvu.FilterData" localSheetId="0" hidden="1">'2 Осв'!$A$48:$T$211</definedName>
    <definedName name="Z_E35C38A5_5727_4360_B062_90A9188B0F56_.wvu.FilterData" localSheetId="0" hidden="1">'2 Осв'!$A$48:$T$213</definedName>
    <definedName name="Z_E6561C9A_632C_41BB_8A75_C9A4FA81ADE6_.wvu.FilterData" localSheetId="0" hidden="1">'2 Осв'!$A$24:$Z$128</definedName>
    <definedName name="Z_E67E8D2C_C698_4923_AE59_CA6766696DF8_.wvu.FilterData" localSheetId="0" hidden="1">'2 Осв'!$A$48:$T$207</definedName>
    <definedName name="Z_E72B1AF8_6300_439C_923E_426428AA6492_.wvu.FilterData" localSheetId="0" hidden="1">'2 Осв'!$A$24:$Z$200</definedName>
    <definedName name="Z_E8F36E3D_6729_4114_942B_5226BE6574BA_.wvu.FilterData" localSheetId="0" hidden="1">'2 Осв'!$A$48:$T$207</definedName>
    <definedName name="Z_E9C71993_3DA8_42BC_B3BF_66DEC161149F_.wvu.FilterData" localSheetId="0" hidden="1">'2 Осв'!$A$48:$T$207</definedName>
    <definedName name="Z_EA0661A5_3858_4CE5_8A66_6DE59115BC04_.wvu.FilterData" localSheetId="0" hidden="1">'2 Осв'!$A$48:$T$213</definedName>
    <definedName name="Z_EB035077_D1D6_4DE3_9316_3D8FAB8685E1_.wvu.FilterData" localSheetId="0" hidden="1">'2 Осв'!$A$24:$T$207</definedName>
    <definedName name="Z_EDE0ED8E_E34E_4BB0_ABEA_40847C828F8F_.wvu.FilterData" localSheetId="0" hidden="1">'2 Осв'!$A$48:$T$213</definedName>
    <definedName name="Z_F1AA8E75_AC05_4FC1_B5E1_D271B0A93A4F_.wvu.FilterData" localSheetId="0" hidden="1">'2 Осв'!$A$24:$Z$200</definedName>
    <definedName name="Z_F29DD04C_48E6_48FE_90D7_16D4A05BCFB2_.wvu.FilterData" localSheetId="0" hidden="1">'2 Осв'!$A$24:$Z$200</definedName>
    <definedName name="Z_F29DD04C_48E6_48FE_90D7_16D4A05BCFB2_.wvu.PrintArea" localSheetId="0" hidden="1">'2 Осв'!$A$1:$T$213</definedName>
    <definedName name="Z_F29DD04C_48E6_48FE_90D7_16D4A05BCFB2_.wvu.PrintTitles" localSheetId="0" hidden="1">'2 Осв'!$A:$B,'2 Осв'!$20:$24</definedName>
    <definedName name="Z_F2ABD8EA_6DB7_43F4_9C2F_C38CCCDBB3FD_.wvu.FilterData" localSheetId="0" hidden="1">'2 Осв'!$A$48:$T$213</definedName>
    <definedName name="Z_F76F23A2_F414_4A2E_84E8_865337660174_.wvu.FilterData" localSheetId="0" hidden="1">'2 Осв'!$A$48:$T$213</definedName>
    <definedName name="Z_F979D6CF_076C_43BF_8A89_212D37CD2E24_.wvu.FilterData" localSheetId="0" hidden="1">'2 Осв'!$A$48:$T$213</definedName>
    <definedName name="Z_F98F2E63_0546_4C4F_8D46_045300C4EEF7_.wvu.FilterData" localSheetId="0" hidden="1">'2 Осв'!$A$48:$T$213</definedName>
    <definedName name="Z_FB08CD6B_30AF_4D5D_BBA2_72A2A4786C23_.wvu.FilterData" localSheetId="0" hidden="1">'2 Осв'!$A$48:$T$213</definedName>
    <definedName name="Z_FF0BECDC_6018_439F_BA8A_653BFFBC84E9_.wvu.FilterData" localSheetId="0" hidden="1">'2 Осв'!$A$48:$T$207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'2 Осв'!$A:$B,'2 Осв'!$20:$24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'2 Осв'!$A$1:$T$213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00" i="1" l="1"/>
  <c r="Q200" i="1"/>
  <c r="O199" i="1"/>
  <c r="O198" i="1" s="1"/>
  <c r="G198" i="1"/>
  <c r="N198" i="1"/>
  <c r="M198" i="1"/>
  <c r="L198" i="1"/>
  <c r="L176" i="1" s="1"/>
  <c r="K198" i="1"/>
  <c r="J198" i="1"/>
  <c r="I198" i="1"/>
  <c r="H198" i="1"/>
  <c r="H176" i="1" s="1"/>
  <c r="F198" i="1"/>
  <c r="E198" i="1"/>
  <c r="E176" i="1" s="1"/>
  <c r="D198" i="1"/>
  <c r="D176" i="1" s="1"/>
  <c r="D41" i="1" s="1"/>
  <c r="S197" i="1"/>
  <c r="Q197" i="1"/>
  <c r="S196" i="1"/>
  <c r="Q196" i="1"/>
  <c r="S195" i="1"/>
  <c r="Q195" i="1"/>
  <c r="S194" i="1"/>
  <c r="Q194" i="1"/>
  <c r="S193" i="1"/>
  <c r="Q193" i="1"/>
  <c r="S192" i="1"/>
  <c r="Q192" i="1"/>
  <c r="S191" i="1"/>
  <c r="Q191" i="1"/>
  <c r="S190" i="1"/>
  <c r="Q190" i="1"/>
  <c r="S189" i="1"/>
  <c r="Q189" i="1"/>
  <c r="S188" i="1"/>
  <c r="Q188" i="1"/>
  <c r="S187" i="1"/>
  <c r="Q187" i="1"/>
  <c r="S186" i="1"/>
  <c r="Q186" i="1"/>
  <c r="S185" i="1"/>
  <c r="Q185" i="1"/>
  <c r="S184" i="1"/>
  <c r="Q184" i="1"/>
  <c r="S183" i="1"/>
  <c r="Q183" i="1"/>
  <c r="S182" i="1"/>
  <c r="Q182" i="1"/>
  <c r="S181" i="1"/>
  <c r="Q181" i="1"/>
  <c r="S180" i="1"/>
  <c r="Q180" i="1"/>
  <c r="S179" i="1"/>
  <c r="Q179" i="1"/>
  <c r="S178" i="1"/>
  <c r="Q178" i="1"/>
  <c r="S177" i="1"/>
  <c r="Q177" i="1"/>
  <c r="O176" i="1"/>
  <c r="N176" i="1"/>
  <c r="K176" i="1"/>
  <c r="J176" i="1"/>
  <c r="G176" i="1"/>
  <c r="F176" i="1"/>
  <c r="S175" i="1"/>
  <c r="Q175" i="1"/>
  <c r="S174" i="1"/>
  <c r="Q174" i="1"/>
  <c r="S173" i="1"/>
  <c r="Q173" i="1"/>
  <c r="S172" i="1"/>
  <c r="Q172" i="1"/>
  <c r="S171" i="1"/>
  <c r="Q171" i="1"/>
  <c r="S170" i="1"/>
  <c r="Q170" i="1"/>
  <c r="S169" i="1"/>
  <c r="Q169" i="1"/>
  <c r="S168" i="1"/>
  <c r="Q168" i="1"/>
  <c r="S167" i="1"/>
  <c r="Q167" i="1"/>
  <c r="S166" i="1"/>
  <c r="Q166" i="1"/>
  <c r="S165" i="1"/>
  <c r="Q165" i="1"/>
  <c r="S164" i="1"/>
  <c r="Q164" i="1"/>
  <c r="S163" i="1"/>
  <c r="Q163" i="1"/>
  <c r="S162" i="1"/>
  <c r="Q162" i="1"/>
  <c r="S161" i="1"/>
  <c r="Q161" i="1"/>
  <c r="S160" i="1"/>
  <c r="Q160" i="1"/>
  <c r="S159" i="1"/>
  <c r="Q159" i="1"/>
  <c r="S158" i="1"/>
  <c r="Q158" i="1"/>
  <c r="S157" i="1"/>
  <c r="Q157" i="1"/>
  <c r="S156" i="1"/>
  <c r="Q156" i="1"/>
  <c r="S155" i="1"/>
  <c r="Q155" i="1"/>
  <c r="S154" i="1"/>
  <c r="Q154" i="1"/>
  <c r="S153" i="1"/>
  <c r="Q153" i="1"/>
  <c r="S152" i="1"/>
  <c r="Q152" i="1"/>
  <c r="S151" i="1"/>
  <c r="Q151" i="1"/>
  <c r="S150" i="1"/>
  <c r="Q150" i="1"/>
  <c r="S149" i="1"/>
  <c r="Q149" i="1"/>
  <c r="S148" i="1"/>
  <c r="Q148" i="1"/>
  <c r="S147" i="1"/>
  <c r="Q147" i="1"/>
  <c r="S146" i="1"/>
  <c r="Q146" i="1"/>
  <c r="S145" i="1"/>
  <c r="Q145" i="1"/>
  <c r="S144" i="1"/>
  <c r="Q144" i="1"/>
  <c r="S143" i="1"/>
  <c r="Q143" i="1"/>
  <c r="S142" i="1"/>
  <c r="Q142" i="1"/>
  <c r="S141" i="1"/>
  <c r="Q141" i="1"/>
  <c r="S140" i="1"/>
  <c r="Q140" i="1"/>
  <c r="S139" i="1"/>
  <c r="Q139" i="1"/>
  <c r="S138" i="1"/>
  <c r="Q138" i="1"/>
  <c r="S137" i="1"/>
  <c r="Q137" i="1"/>
  <c r="Q136" i="1"/>
  <c r="S136" i="1"/>
  <c r="O136" i="1"/>
  <c r="O135" i="1"/>
  <c r="S135" i="1"/>
  <c r="G128" i="1"/>
  <c r="G32" i="1" s="1"/>
  <c r="S134" i="1"/>
  <c r="S133" i="1"/>
  <c r="Q133" i="1"/>
  <c r="O133" i="1"/>
  <c r="Q132" i="1"/>
  <c r="S132" i="1"/>
  <c r="O132" i="1"/>
  <c r="O131" i="1"/>
  <c r="S131" i="1"/>
  <c r="S130" i="1"/>
  <c r="S129" i="1"/>
  <c r="Q129" i="1"/>
  <c r="O129" i="1"/>
  <c r="D128" i="1"/>
  <c r="N128" i="1"/>
  <c r="L128" i="1"/>
  <c r="J128" i="1"/>
  <c r="H128" i="1"/>
  <c r="F128" i="1"/>
  <c r="S127" i="1"/>
  <c r="Q127" i="1"/>
  <c r="O126" i="1"/>
  <c r="S126" i="1"/>
  <c r="S125" i="1"/>
  <c r="Q125" i="1"/>
  <c r="O125" i="1"/>
  <c r="Q124" i="1"/>
  <c r="S124" i="1"/>
  <c r="O124" i="1"/>
  <c r="O123" i="1"/>
  <c r="O122" i="1"/>
  <c r="S121" i="1"/>
  <c r="Q121" i="1"/>
  <c r="O121" i="1"/>
  <c r="Q120" i="1"/>
  <c r="S120" i="1"/>
  <c r="O120" i="1"/>
  <c r="O119" i="1"/>
  <c r="S119" i="1"/>
  <c r="O118" i="1"/>
  <c r="O116" i="1" s="1"/>
  <c r="O30" i="1" s="1"/>
  <c r="O117" i="1"/>
  <c r="D116" i="1"/>
  <c r="N116" i="1"/>
  <c r="L116" i="1"/>
  <c r="J116" i="1"/>
  <c r="H116" i="1"/>
  <c r="G116" i="1"/>
  <c r="F116" i="1"/>
  <c r="S115" i="1"/>
  <c r="Q115" i="1"/>
  <c r="S114" i="1"/>
  <c r="Q114" i="1"/>
  <c r="Q113" i="1"/>
  <c r="O113" i="1"/>
  <c r="N113" i="1"/>
  <c r="M113" i="1"/>
  <c r="L113" i="1"/>
  <c r="K113" i="1"/>
  <c r="S113" i="1" s="1"/>
  <c r="J113" i="1"/>
  <c r="I113" i="1"/>
  <c r="H113" i="1"/>
  <c r="G113" i="1"/>
  <c r="F113" i="1"/>
  <c r="E113" i="1"/>
  <c r="D113" i="1"/>
  <c r="S112" i="1"/>
  <c r="Q112" i="1"/>
  <c r="S111" i="1"/>
  <c r="Q111" i="1"/>
  <c r="S110" i="1"/>
  <c r="O110" i="1"/>
  <c r="N110" i="1"/>
  <c r="M110" i="1"/>
  <c r="Q110" i="1" s="1"/>
  <c r="L110" i="1"/>
  <c r="K110" i="1"/>
  <c r="J110" i="1"/>
  <c r="I110" i="1"/>
  <c r="H110" i="1"/>
  <c r="G110" i="1"/>
  <c r="F110" i="1"/>
  <c r="E110" i="1"/>
  <c r="D110" i="1"/>
  <c r="O109" i="1"/>
  <c r="D106" i="1"/>
  <c r="Q108" i="1"/>
  <c r="S108" i="1"/>
  <c r="O107" i="1"/>
  <c r="G106" i="1"/>
  <c r="N106" i="1"/>
  <c r="M106" i="1"/>
  <c r="L106" i="1"/>
  <c r="J106" i="1"/>
  <c r="H106" i="1"/>
  <c r="F106" i="1"/>
  <c r="E106" i="1"/>
  <c r="S105" i="1"/>
  <c r="Q105" i="1"/>
  <c r="Q104" i="1"/>
  <c r="O104" i="1"/>
  <c r="O103" i="1"/>
  <c r="O102" i="1"/>
  <c r="O101" i="1"/>
  <c r="D98" i="1"/>
  <c r="Q100" i="1"/>
  <c r="O100" i="1"/>
  <c r="O99" i="1"/>
  <c r="G98" i="1"/>
  <c r="G97" i="1" s="1"/>
  <c r="N98" i="1"/>
  <c r="M98" i="1"/>
  <c r="M97" i="1" s="1"/>
  <c r="L98" i="1"/>
  <c r="J98" i="1"/>
  <c r="H98" i="1"/>
  <c r="F98" i="1"/>
  <c r="E98" i="1"/>
  <c r="E97" i="1" s="1"/>
  <c r="N97" i="1"/>
  <c r="L97" i="1"/>
  <c r="J97" i="1"/>
  <c r="H97" i="1"/>
  <c r="F97" i="1"/>
  <c r="D97" i="1"/>
  <c r="S96" i="1"/>
  <c r="Q96" i="1"/>
  <c r="O95" i="1"/>
  <c r="E90" i="1"/>
  <c r="E89" i="1" s="1"/>
  <c r="O93" i="1"/>
  <c r="D90" i="1"/>
  <c r="Q92" i="1"/>
  <c r="O92" i="1"/>
  <c r="O91" i="1"/>
  <c r="N90" i="1"/>
  <c r="M90" i="1"/>
  <c r="M89" i="1" s="1"/>
  <c r="L90" i="1"/>
  <c r="J90" i="1"/>
  <c r="H90" i="1"/>
  <c r="F90" i="1"/>
  <c r="N89" i="1"/>
  <c r="L89" i="1"/>
  <c r="J89" i="1"/>
  <c r="H89" i="1"/>
  <c r="H88" i="1" s="1"/>
  <c r="F89" i="1"/>
  <c r="D89" i="1"/>
  <c r="N88" i="1"/>
  <c r="J88" i="1"/>
  <c r="F88" i="1"/>
  <c r="O87" i="1"/>
  <c r="M82" i="1"/>
  <c r="M80" i="1" s="1"/>
  <c r="E82" i="1"/>
  <c r="E80" i="1" s="1"/>
  <c r="O85" i="1"/>
  <c r="D82" i="1"/>
  <c r="D80" i="1" s="1"/>
  <c r="Q84" i="1"/>
  <c r="S84" i="1"/>
  <c r="O83" i="1"/>
  <c r="N82" i="1"/>
  <c r="L82" i="1"/>
  <c r="L80" i="1" s="1"/>
  <c r="J82" i="1"/>
  <c r="H82" i="1"/>
  <c r="H80" i="1" s="1"/>
  <c r="F82" i="1"/>
  <c r="S81" i="1"/>
  <c r="Q81" i="1"/>
  <c r="N80" i="1"/>
  <c r="J80" i="1"/>
  <c r="F80" i="1"/>
  <c r="O79" i="1"/>
  <c r="O78" i="1" s="1"/>
  <c r="S79" i="1"/>
  <c r="G78" i="1"/>
  <c r="S78" i="1"/>
  <c r="N78" i="1"/>
  <c r="M78" i="1"/>
  <c r="Q78" i="1" s="1"/>
  <c r="L78" i="1"/>
  <c r="K78" i="1"/>
  <c r="J78" i="1"/>
  <c r="I78" i="1"/>
  <c r="H78" i="1"/>
  <c r="F78" i="1"/>
  <c r="E78" i="1"/>
  <c r="D78" i="1"/>
  <c r="S77" i="1"/>
  <c r="Q77" i="1"/>
  <c r="Q76" i="1"/>
  <c r="S76" i="1"/>
  <c r="O76" i="1"/>
  <c r="O75" i="1"/>
  <c r="O74" i="1" s="1"/>
  <c r="O73" i="1" s="1"/>
  <c r="G74" i="1"/>
  <c r="G73" i="1" s="1"/>
  <c r="N74" i="1"/>
  <c r="M74" i="1"/>
  <c r="L74" i="1"/>
  <c r="K74" i="1"/>
  <c r="J74" i="1"/>
  <c r="I74" i="1"/>
  <c r="I73" i="1" s="1"/>
  <c r="H74" i="1"/>
  <c r="F74" i="1"/>
  <c r="E74" i="1"/>
  <c r="D74" i="1"/>
  <c r="N73" i="1"/>
  <c r="L73" i="1"/>
  <c r="K73" i="1"/>
  <c r="J73" i="1"/>
  <c r="H73" i="1"/>
  <c r="F73" i="1"/>
  <c r="D73" i="1"/>
  <c r="Q72" i="1"/>
  <c r="O72" i="1"/>
  <c r="O71" i="1" s="1"/>
  <c r="I71" i="1"/>
  <c r="G71" i="1"/>
  <c r="S71" i="1"/>
  <c r="N71" i="1"/>
  <c r="M71" i="1"/>
  <c r="Q71" i="1" s="1"/>
  <c r="L71" i="1"/>
  <c r="K71" i="1"/>
  <c r="J71" i="1"/>
  <c r="J67" i="1" s="1"/>
  <c r="J66" i="1" s="1"/>
  <c r="H71" i="1"/>
  <c r="F71" i="1"/>
  <c r="E71" i="1"/>
  <c r="E67" i="1" s="1"/>
  <c r="D71" i="1"/>
  <c r="S70" i="1"/>
  <c r="Q70" i="1"/>
  <c r="Q69" i="1"/>
  <c r="S69" i="1" s="1"/>
  <c r="D68" i="1"/>
  <c r="D67" i="1" s="1"/>
  <c r="N68" i="1"/>
  <c r="M68" i="1"/>
  <c r="L68" i="1"/>
  <c r="K68" i="1"/>
  <c r="J68" i="1"/>
  <c r="H68" i="1"/>
  <c r="G68" i="1"/>
  <c r="G67" i="1" s="1"/>
  <c r="F68" i="1"/>
  <c r="F67" i="1" s="1"/>
  <c r="F66" i="1" s="1"/>
  <c r="E68" i="1"/>
  <c r="N67" i="1"/>
  <c r="N66" i="1" s="1"/>
  <c r="M67" i="1"/>
  <c r="L67" i="1"/>
  <c r="H67" i="1"/>
  <c r="L66" i="1"/>
  <c r="H66" i="1"/>
  <c r="D66" i="1"/>
  <c r="D50" i="1" s="1"/>
  <c r="S65" i="1"/>
  <c r="Q65" i="1"/>
  <c r="S64" i="1"/>
  <c r="Q64" i="1"/>
  <c r="S63" i="1"/>
  <c r="O63" i="1"/>
  <c r="N63" i="1"/>
  <c r="M63" i="1"/>
  <c r="Q63" i="1" s="1"/>
  <c r="L63" i="1"/>
  <c r="K63" i="1"/>
  <c r="J63" i="1"/>
  <c r="I63" i="1"/>
  <c r="H63" i="1"/>
  <c r="G63" i="1"/>
  <c r="F63" i="1"/>
  <c r="E63" i="1"/>
  <c r="D63" i="1"/>
  <c r="Q61" i="1"/>
  <c r="S61" i="1" s="1"/>
  <c r="O61" i="1"/>
  <c r="Q60" i="1"/>
  <c r="O60" i="1"/>
  <c r="O59" i="1"/>
  <c r="G54" i="1"/>
  <c r="Q58" i="1"/>
  <c r="O58" i="1"/>
  <c r="S57" i="1"/>
  <c r="Q57" i="1"/>
  <c r="O57" i="1"/>
  <c r="Q56" i="1"/>
  <c r="O55" i="1"/>
  <c r="E54" i="1"/>
  <c r="D54" i="1"/>
  <c r="N54" i="1"/>
  <c r="L54" i="1"/>
  <c r="K54" i="1"/>
  <c r="J54" i="1"/>
  <c r="H54" i="1"/>
  <c r="F54" i="1"/>
  <c r="Q53" i="1"/>
  <c r="O53" i="1"/>
  <c r="K51" i="1"/>
  <c r="O52" i="1"/>
  <c r="Q52" i="1"/>
  <c r="N51" i="1"/>
  <c r="L51" i="1"/>
  <c r="L50" i="1" s="1"/>
  <c r="J51" i="1"/>
  <c r="J50" i="1" s="1"/>
  <c r="J27" i="1" s="1"/>
  <c r="H51" i="1"/>
  <c r="F51" i="1"/>
  <c r="F50" i="1" s="1"/>
  <c r="F27" i="1" s="1"/>
  <c r="E51" i="1"/>
  <c r="D51" i="1"/>
  <c r="H50" i="1"/>
  <c r="H49" i="1" s="1"/>
  <c r="H48" i="1" s="1"/>
  <c r="S47" i="1"/>
  <c r="Q47" i="1"/>
  <c r="O46" i="1"/>
  <c r="N46" i="1"/>
  <c r="L46" i="1"/>
  <c r="K46" i="1"/>
  <c r="J46" i="1"/>
  <c r="H46" i="1"/>
  <c r="G46" i="1"/>
  <c r="F46" i="1"/>
  <c r="E46" i="1"/>
  <c r="D46" i="1"/>
  <c r="O45" i="1"/>
  <c r="N45" i="1"/>
  <c r="M45" i="1"/>
  <c r="L45" i="1"/>
  <c r="K45" i="1"/>
  <c r="J45" i="1"/>
  <c r="I45" i="1"/>
  <c r="H45" i="1"/>
  <c r="G45" i="1"/>
  <c r="F45" i="1"/>
  <c r="E45" i="1"/>
  <c r="D45" i="1"/>
  <c r="S44" i="1"/>
  <c r="O44" i="1"/>
  <c r="N44" i="1"/>
  <c r="M44" i="1"/>
  <c r="L44" i="1"/>
  <c r="K44" i="1"/>
  <c r="Q44" i="1" s="1"/>
  <c r="J44" i="1"/>
  <c r="I44" i="1"/>
  <c r="H44" i="1"/>
  <c r="G44" i="1"/>
  <c r="F44" i="1"/>
  <c r="E44" i="1"/>
  <c r="D44" i="1"/>
  <c r="S43" i="1"/>
  <c r="O43" i="1"/>
  <c r="N43" i="1"/>
  <c r="M43" i="1"/>
  <c r="Q43" i="1" s="1"/>
  <c r="L43" i="1"/>
  <c r="K43" i="1"/>
  <c r="J43" i="1"/>
  <c r="I43" i="1"/>
  <c r="H43" i="1"/>
  <c r="G43" i="1"/>
  <c r="F43" i="1"/>
  <c r="E43" i="1"/>
  <c r="D43" i="1"/>
  <c r="Q42" i="1"/>
  <c r="O42" i="1"/>
  <c r="N42" i="1"/>
  <c r="M42" i="1"/>
  <c r="L42" i="1"/>
  <c r="K42" i="1"/>
  <c r="S42" i="1" s="1"/>
  <c r="J42" i="1"/>
  <c r="I42" i="1"/>
  <c r="H42" i="1"/>
  <c r="G42" i="1"/>
  <c r="F42" i="1"/>
  <c r="E42" i="1"/>
  <c r="D42" i="1"/>
  <c r="O41" i="1"/>
  <c r="N41" i="1"/>
  <c r="L41" i="1"/>
  <c r="K41" i="1"/>
  <c r="J41" i="1"/>
  <c r="H41" i="1"/>
  <c r="G41" i="1"/>
  <c r="F41" i="1"/>
  <c r="E41" i="1"/>
  <c r="S40" i="1"/>
  <c r="Q40" i="1"/>
  <c r="S39" i="1"/>
  <c r="Q39" i="1"/>
  <c r="S38" i="1"/>
  <c r="Q38" i="1"/>
  <c r="S37" i="1"/>
  <c r="Q37" i="1"/>
  <c r="S36" i="1"/>
  <c r="Q36" i="1"/>
  <c r="S35" i="1"/>
  <c r="Q35" i="1"/>
  <c r="S34" i="1"/>
  <c r="Q34" i="1"/>
  <c r="S33" i="1"/>
  <c r="Q33" i="1"/>
  <c r="N32" i="1"/>
  <c r="L32" i="1"/>
  <c r="J32" i="1"/>
  <c r="H32" i="1"/>
  <c r="F32" i="1"/>
  <c r="D32" i="1"/>
  <c r="S31" i="1"/>
  <c r="Q31" i="1"/>
  <c r="O31" i="1"/>
  <c r="N31" i="1"/>
  <c r="M31" i="1"/>
  <c r="L31" i="1"/>
  <c r="K31" i="1"/>
  <c r="J31" i="1"/>
  <c r="I31" i="1"/>
  <c r="H31" i="1"/>
  <c r="G31" i="1"/>
  <c r="F31" i="1"/>
  <c r="E31" i="1"/>
  <c r="D31" i="1"/>
  <c r="N30" i="1"/>
  <c r="L30" i="1"/>
  <c r="J30" i="1"/>
  <c r="H30" i="1"/>
  <c r="G30" i="1"/>
  <c r="F30" i="1"/>
  <c r="D30" i="1"/>
  <c r="O29" i="1"/>
  <c r="N29" i="1"/>
  <c r="M29" i="1"/>
  <c r="L29" i="1"/>
  <c r="K29" i="1"/>
  <c r="J29" i="1"/>
  <c r="I29" i="1"/>
  <c r="H29" i="1"/>
  <c r="G29" i="1"/>
  <c r="F29" i="1"/>
  <c r="E29" i="1"/>
  <c r="D29" i="1"/>
  <c r="N28" i="1"/>
  <c r="J28" i="1"/>
  <c r="H28" i="1"/>
  <c r="F28" i="1"/>
  <c r="H27" i="1"/>
  <c r="H26" i="1"/>
  <c r="H25" i="1" s="1"/>
  <c r="T24" i="1"/>
  <c r="D27" i="1" l="1"/>
  <c r="L27" i="1"/>
  <c r="L26" i="1" s="1"/>
  <c r="L25" i="1" s="1"/>
  <c r="S199" i="1"/>
  <c r="J49" i="1"/>
  <c r="J48" i="1" s="1"/>
  <c r="Q54" i="1"/>
  <c r="S54" i="1" s="1"/>
  <c r="O56" i="1"/>
  <c r="I54" i="1"/>
  <c r="I51" i="1" s="1"/>
  <c r="E88" i="1"/>
  <c r="E28" i="1" s="1"/>
  <c r="Q117" i="1"/>
  <c r="S117" i="1" s="1"/>
  <c r="K116" i="1"/>
  <c r="I176" i="1"/>
  <c r="I41" i="1" s="1"/>
  <c r="I46" i="1"/>
  <c r="Q198" i="1"/>
  <c r="S198" i="1" s="1"/>
  <c r="M176" i="1"/>
  <c r="M41" i="1" s="1"/>
  <c r="M46" i="1"/>
  <c r="Q46" i="1" s="1"/>
  <c r="S46" i="1" s="1"/>
  <c r="F26" i="1"/>
  <c r="F25" i="1" s="1"/>
  <c r="S68" i="1"/>
  <c r="Q68" i="1"/>
  <c r="K67" i="1"/>
  <c r="O84" i="1"/>
  <c r="I82" i="1"/>
  <c r="I80" i="1" s="1"/>
  <c r="S45" i="1"/>
  <c r="Q45" i="1"/>
  <c r="N50" i="1"/>
  <c r="S52" i="1"/>
  <c r="S55" i="1"/>
  <c r="Q55" i="1"/>
  <c r="O98" i="1"/>
  <c r="O97" i="1" s="1"/>
  <c r="Q101" i="1"/>
  <c r="S101" i="1" s="1"/>
  <c r="K98" i="1"/>
  <c r="G51" i="1"/>
  <c r="S29" i="1"/>
  <c r="Q29" i="1"/>
  <c r="S41" i="1"/>
  <c r="Q41" i="1"/>
  <c r="F49" i="1"/>
  <c r="F48" i="1" s="1"/>
  <c r="J26" i="1"/>
  <c r="J25" i="1" s="1"/>
  <c r="O108" i="1"/>
  <c r="I106" i="1"/>
  <c r="S56" i="1"/>
  <c r="G66" i="1"/>
  <c r="O69" i="1"/>
  <c r="O68" i="1" s="1"/>
  <c r="O67" i="1" s="1"/>
  <c r="O66" i="1" s="1"/>
  <c r="I68" i="1"/>
  <c r="I67" i="1" s="1"/>
  <c r="I66" i="1" s="1"/>
  <c r="M88" i="1"/>
  <c r="M28" i="1" s="1"/>
  <c r="E116" i="1"/>
  <c r="E30" i="1" s="1"/>
  <c r="S118" i="1"/>
  <c r="E128" i="1"/>
  <c r="E32" i="1" s="1"/>
  <c r="M128" i="1"/>
  <c r="M32" i="1" s="1"/>
  <c r="Q176" i="1"/>
  <c r="S176" i="1" s="1"/>
  <c r="S53" i="1"/>
  <c r="M54" i="1"/>
  <c r="M51" i="1" s="1"/>
  <c r="O62" i="1"/>
  <c r="Q74" i="1"/>
  <c r="S74" i="1" s="1"/>
  <c r="M73" i="1"/>
  <c r="G82" i="1"/>
  <c r="G80" i="1" s="1"/>
  <c r="O82" i="1"/>
  <c r="O80" i="1" s="1"/>
  <c r="Q85" i="1"/>
  <c r="S85" i="1" s="1"/>
  <c r="K82" i="1"/>
  <c r="O86" i="1"/>
  <c r="I90" i="1"/>
  <c r="I89" i="1" s="1"/>
  <c r="S92" i="1"/>
  <c r="S104" i="1"/>
  <c r="O106" i="1"/>
  <c r="Q109" i="1"/>
  <c r="S109" i="1" s="1"/>
  <c r="K106" i="1"/>
  <c r="M116" i="1"/>
  <c r="M30" i="1" s="1"/>
  <c r="K128" i="1"/>
  <c r="O134" i="1"/>
  <c r="S58" i="1"/>
  <c r="S60" i="1"/>
  <c r="Q62" i="1"/>
  <c r="S62" i="1" s="1"/>
  <c r="S72" i="1"/>
  <c r="E73" i="1"/>
  <c r="E66" i="1" s="1"/>
  <c r="E50" i="1" s="1"/>
  <c r="S86" i="1"/>
  <c r="S87" i="1"/>
  <c r="D88" i="1"/>
  <c r="D28" i="1" s="1"/>
  <c r="L88" i="1"/>
  <c r="L28" i="1" s="1"/>
  <c r="G90" i="1"/>
  <c r="G89" i="1" s="1"/>
  <c r="G88" i="1" s="1"/>
  <c r="G28" i="1" s="1"/>
  <c r="O90" i="1"/>
  <c r="O89" i="1" s="1"/>
  <c r="O88" i="1" s="1"/>
  <c r="O28" i="1" s="1"/>
  <c r="Q93" i="1"/>
  <c r="S93" i="1" s="1"/>
  <c r="K90" i="1"/>
  <c r="O94" i="1"/>
  <c r="I98" i="1"/>
  <c r="I97" i="1" s="1"/>
  <c r="S100" i="1"/>
  <c r="O130" i="1"/>
  <c r="O128" i="1" s="1"/>
  <c r="O32" i="1" s="1"/>
  <c r="Q59" i="1"/>
  <c r="S59" i="1" s="1"/>
  <c r="Q75" i="1"/>
  <c r="S75" i="1" s="1"/>
  <c r="Q79" i="1"/>
  <c r="Q83" i="1"/>
  <c r="S83" i="1" s="1"/>
  <c r="Q87" i="1"/>
  <c r="Q91" i="1"/>
  <c r="S91" i="1" s="1"/>
  <c r="Q95" i="1"/>
  <c r="S95" i="1" s="1"/>
  <c r="Q99" i="1"/>
  <c r="S99" i="1" s="1"/>
  <c r="Q103" i="1"/>
  <c r="S103" i="1" s="1"/>
  <c r="Q107" i="1"/>
  <c r="S107" i="1" s="1"/>
  <c r="Q119" i="1"/>
  <c r="Q123" i="1"/>
  <c r="S123" i="1" s="1"/>
  <c r="Q131" i="1"/>
  <c r="Q135" i="1"/>
  <c r="Q199" i="1"/>
  <c r="Q86" i="1"/>
  <c r="Q94" i="1"/>
  <c r="S94" i="1" s="1"/>
  <c r="Q102" i="1"/>
  <c r="S102" i="1" s="1"/>
  <c r="I116" i="1"/>
  <c r="I30" i="1" s="1"/>
  <c r="Q118" i="1"/>
  <c r="Q122" i="1"/>
  <c r="S122" i="1" s="1"/>
  <c r="Q126" i="1"/>
  <c r="I128" i="1"/>
  <c r="I32" i="1" s="1"/>
  <c r="Q130" i="1"/>
  <c r="Q134" i="1"/>
  <c r="Q51" i="1" l="1"/>
  <c r="S51" i="1" s="1"/>
  <c r="E49" i="1"/>
  <c r="E48" i="1" s="1"/>
  <c r="E27" i="1"/>
  <c r="E26" i="1" s="1"/>
  <c r="E25" i="1" s="1"/>
  <c r="I88" i="1"/>
  <c r="I28" i="1" s="1"/>
  <c r="G50" i="1"/>
  <c r="N27" i="1"/>
  <c r="N26" i="1" s="1"/>
  <c r="N25" i="1" s="1"/>
  <c r="N49" i="1"/>
  <c r="N48" i="1" s="1"/>
  <c r="Q67" i="1"/>
  <c r="K66" i="1"/>
  <c r="S67" i="1"/>
  <c r="L49" i="1"/>
  <c r="L48" i="1" s="1"/>
  <c r="S128" i="1"/>
  <c r="Q128" i="1"/>
  <c r="K32" i="1"/>
  <c r="Q90" i="1"/>
  <c r="S90" i="1" s="1"/>
  <c r="K89" i="1"/>
  <c r="Q106" i="1"/>
  <c r="S106" i="1"/>
  <c r="Q82" i="1"/>
  <c r="K80" i="1"/>
  <c r="S82" i="1"/>
  <c r="I50" i="1"/>
  <c r="D26" i="1"/>
  <c r="D25" i="1" s="1"/>
  <c r="M66" i="1"/>
  <c r="M50" i="1" s="1"/>
  <c r="Q73" i="1"/>
  <c r="S73" i="1" s="1"/>
  <c r="Q98" i="1"/>
  <c r="S98" i="1" s="1"/>
  <c r="K97" i="1"/>
  <c r="Q116" i="1"/>
  <c r="S116" i="1" s="1"/>
  <c r="K30" i="1"/>
  <c r="O54" i="1"/>
  <c r="O51" i="1" s="1"/>
  <c r="O50" i="1" s="1"/>
  <c r="D49" i="1"/>
  <c r="D48" i="1" s="1"/>
  <c r="M49" i="1" l="1"/>
  <c r="M48" i="1" s="1"/>
  <c r="M27" i="1"/>
  <c r="M26" i="1" s="1"/>
  <c r="M25" i="1" s="1"/>
  <c r="Q32" i="1"/>
  <c r="S32" i="1"/>
  <c r="I49" i="1"/>
  <c r="I48" i="1" s="1"/>
  <c r="I27" i="1"/>
  <c r="I26" i="1" s="1"/>
  <c r="I25" i="1" s="1"/>
  <c r="O27" i="1"/>
  <c r="O26" i="1" s="1"/>
  <c r="O25" i="1" s="1"/>
  <c r="O49" i="1"/>
  <c r="O48" i="1" s="1"/>
  <c r="S80" i="1"/>
  <c r="Q80" i="1"/>
  <c r="Q66" i="1"/>
  <c r="S66" i="1" s="1"/>
  <c r="K50" i="1"/>
  <c r="G27" i="1"/>
  <c r="G26" i="1" s="1"/>
  <c r="G25" i="1" s="1"/>
  <c r="G49" i="1"/>
  <c r="G48" i="1" s="1"/>
  <c r="S30" i="1"/>
  <c r="Q30" i="1"/>
  <c r="Q97" i="1"/>
  <c r="S97" i="1" s="1"/>
  <c r="S89" i="1"/>
  <c r="K88" i="1"/>
  <c r="Q89" i="1"/>
  <c r="S88" i="1" l="1"/>
  <c r="Q88" i="1"/>
  <c r="K28" i="1"/>
  <c r="K27" i="1"/>
  <c r="S50" i="1"/>
  <c r="Q50" i="1"/>
  <c r="K49" i="1"/>
  <c r="S27" i="1" l="1"/>
  <c r="K26" i="1"/>
  <c r="Q27" i="1"/>
  <c r="Q49" i="1"/>
  <c r="S49" i="1" s="1"/>
  <c r="K48" i="1"/>
  <c r="Q28" i="1"/>
  <c r="S28" i="1"/>
  <c r="Q48" i="1" l="1"/>
  <c r="Q26" i="1"/>
  <c r="S26" i="1" s="1"/>
  <c r="K25" i="1"/>
  <c r="Q25" i="1" l="1"/>
  <c r="S25" i="1" s="1"/>
  <c r="S48" i="1"/>
</calcChain>
</file>

<file path=xl/sharedStrings.xml><?xml version="1.0" encoding="utf-8"?>
<sst xmlns="http://schemas.openxmlformats.org/spreadsheetml/2006/main" count="1395" uniqueCount="388">
  <si>
    <t>Приложение  № 2</t>
  </si>
  <si>
    <t>к приказу Минэнерго России</t>
  </si>
  <si>
    <t>от « 25 » апреля 2018 г. № 320</t>
  </si>
  <si>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</si>
  <si>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за 2024 год </t>
  </si>
  <si>
    <t>Отчет о реализации инвестиционной программы Акционерного общества "Чеченэнерго"</t>
  </si>
  <si>
    <t xml:space="preserve">           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</si>
  <si>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</si>
  <si>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</si>
  <si>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</si>
  <si>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</si>
  <si>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</si>
  <si>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</si>
  <si>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</si>
  <si>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</si>
  <si>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01.01.2024 года, млн. рублей 
(без НДС) </t>
  </si>
  <si>
    <t xml:space="preserve">Остаток освоения капитальных вложений 
на 01.01.2024 года, млн. рублей (без НДС) </t>
  </si>
  <si>
    <t>Освоение капитальных вложений 2024 года, млн. рублей (без НДС)</t>
  </si>
  <si>
    <t xml:space="preserve">Остаток освоения капитальных вложений 
на 01.01.2024 года, млн. рублей 
(без НДС) </t>
  </si>
  <si>
    <t xml:space="preserve">Отклонение от плана освоения капитальных вложений 2024 года 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</si>
  <si>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</si>
  <si>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</si>
  <si>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</si>
  <si>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</si>
  <si>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</si>
  <si>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</si>
  <si>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</si>
  <si>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</si>
  <si>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</si>
  <si>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 xml:space="preserve">в прогнозных ценах 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</si>
  <si>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</si>
  <si>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</si>
  <si>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</si>
  <si>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</si>
  <si>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</si>
  <si>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</si>
  <si>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</si>
  <si>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</si>
  <si>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</si>
  <si>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</si>
  <si>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</si>
  <si>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</si>
  <si>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</si>
  <si>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</si>
  <si>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</si>
  <si>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</si>
  <si>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</si>
  <si>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</si>
  <si>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</si>
  <si>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</si>
  <si>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</si>
  <si>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</si>
  <si>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</si>
  <si>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</si>
  <si>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</si>
  <si>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</si>
  <si>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</si>
  <si>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</si>
  <si>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</si>
  <si>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</si>
  <si>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</si>
  <si>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</si>
  <si>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</si>
  <si>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</si>
  <si>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</si>
  <si>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</si>
  <si>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</si>
  <si>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</si>
  <si>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</si>
  <si>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</si>
  <si>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</si>
  <si>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</si>
  <si>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</si>
  <si>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</si>
  <si>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</si>
  <si>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</si>
  <si>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</si>
  <si>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</si>
  <si>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</si>
  <si>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</si>
  <si>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</si>
  <si>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</si>
  <si>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</si>
  <si>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</si>
  <si>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</si>
  <si>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</si>
  <si>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</si>
  <si>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</si>
  <si>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</si>
  <si>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</si>
  <si>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</si>
  <si>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</si>
  <si>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</si>
  <si>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</si>
  <si>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</si>
  <si>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</si>
  <si>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</si>
  <si>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</si>
  <si>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</si>
  <si>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</si>
  <si>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</si>
  <si>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</si>
  <si>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</si>
  <si>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</si>
  <si>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</si>
  <si>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</si>
  <si>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</si>
  <si>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</si>
  <si>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</si>
  <si>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</si>
  <si>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</si>
  <si>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</si>
  <si>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</si>
  <si>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</si>
  <si>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</si>
  <si>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</si>
  <si>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</si>
  <si>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</si>
  <si>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</si>
  <si>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</si>
  <si>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</si>
  <si>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</si>
  <si>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</si>
  <si>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</si>
  <si>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</si>
  <si>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</si>
  <si>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</si>
  <si>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</si>
  <si>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</si>
  <si>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</si>
  <si>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</si>
  <si>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</si>
  <si>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</si>
  <si>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</si>
  <si>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</si>
  <si>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</si>
  <si>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</si>
  <si>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</si>
  <si>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</si>
  <si>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</si>
  <si>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</si>
  <si>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</si>
  <si>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</si>
  <si>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</si>
  <si>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</si>
  <si>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</si>
  <si>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</si>
  <si>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</si>
  <si>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</si>
  <si>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</si>
  <si>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</si>
  <si>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</si>
  <si>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</si>
  <si>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</si>
  <si>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</si>
  <si>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</si>
  <si>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</si>
  <si>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</si>
  <si>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</si>
  <si>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</si>
  <si>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</si>
  <si>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</si>
  <si>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</si>
  <si>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</si>
  <si>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</si>
  <si>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</si>
  <si>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</si>
  <si>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</si>
  <si>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</si>
  <si>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</si>
  <si>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</si>
  <si>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</si>
  <si>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</si>
  <si>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</si>
  <si>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</si>
  <si>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</si>
  <si>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</si>
  <si>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</si>
  <si>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</si>
  <si>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</si>
  <si>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</si>
  <si>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</si>
  <si>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</si>
  <si>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</si>
  <si>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</si>
  <si>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</si>
  <si>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</si>
  <si>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</si>
  <si>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</si>
  <si>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</si>
  <si>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</si>
  <si>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</si>
  <si>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</si>
  <si>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</si>
  <si>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</si>
  <si>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</si>
  <si>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</si>
  <si>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</si>
  <si>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</si>
  <si>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</si>
  <si>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</si>
  <si>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</si>
  <si>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</si>
  <si>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</si>
  <si>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</si>
  <si>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</si>
  <si>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</si>
  <si>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</si>
  <si>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</si>
  <si>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</si>
  <si>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</si>
  <si>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</si>
  <si>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</si>
  <si>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</si>
  <si>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</si>
  <si>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</si>
  <si>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</si>
  <si>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</si>
  <si>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</si>
  <si>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</si>
  <si>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</si>
  <si>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</si>
  <si>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</si>
  <si>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</si>
  <si>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</si>
  <si>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</si>
  <si>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</si>
  <si>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</si>
  <si>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</si>
  <si>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</si>
  <si>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</si>
  <si>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</si>
  <si>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</si>
  <si>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</si>
  <si>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</si>
  <si>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</si>
  <si>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</si>
  <si>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</si>
  <si>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</si>
  <si>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</si>
  <si>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</si>
  <si>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</si>
  <si>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</si>
  <si>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</si>
  <si>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</si>
  <si>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</si>
  <si>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</si>
  <si>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</si>
  <si>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</si>
  <si>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</si>
  <si>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</si>
  <si>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</si>
  <si>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</si>
  <si>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</si>
  <si>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</si>
  <si>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</si>
  <si>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</si>
  <si>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</si>
  <si>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</si>
  <si>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</si>
  <si>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</si>
  <si>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</si>
  <si>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</si>
  <si>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</si>
  <si>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</si>
  <si>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</si>
  <si>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</si>
  <si>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</si>
  <si>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</si>
  <si>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</si>
  <si>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</si>
  <si>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</si>
  <si>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</si>
  <si>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</si>
  <si>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</si>
  <si>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</si>
  <si>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</si>
  <si>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</si>
  <si>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</si>
  <si>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</si>
  <si>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</si>
  <si>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</si>
  <si>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</si>
  <si>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</si>
  <si>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</si>
  <si>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</si>
  <si>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</si>
  <si>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</si>
  <si>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</si>
  <si>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</si>
  <si>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</si>
  <si>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</si>
  <si>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</si>
  <si>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</si>
  <si>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</si>
  <si>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</si>
  <si>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</si>
  <si>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</si>
  <si>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</si>
  <si>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</si>
  <si>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</si>
  <si>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</si>
  <si>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</si>
  <si>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</si>
  <si>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</si>
  <si>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</si>
  <si>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</si>
  <si>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</si>
  <si>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</si>
  <si>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</si>
  <si>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</si>
  <si>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</si>
  <si>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</si>
  <si>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</si>
  <si>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</si>
  <si>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</si>
  <si>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</si>
  <si>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</si>
  <si>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</si>
  <si>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</si>
  <si>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</si>
  <si>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</si>
  <si>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</si>
  <si>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</si>
  <si>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</si>
  <si>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</si>
  <si>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</si>
  <si>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</si>
  <si>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</si>
  <si>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</si>
  <si>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</si>
  <si>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</si>
  <si>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</si>
  <si>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</si>
  <si>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</si>
  <si>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</si>
  <si>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</si>
  <si>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</si>
  <si>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</si>
  <si>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</si>
  <si>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</si>
  <si>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</si>
  <si>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</si>
  <si>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</si>
  <si>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</si>
  <si>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</si>
  <si>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</si>
  <si>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</si>
  <si>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</si>
  <si>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</si>
  <si>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</si>
  <si>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</si>
  <si>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</si>
  <si>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</si>
  <si>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</si>
  <si>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</si>
  <si>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</si>
  <si>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</si>
  <si>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</si>
  <si>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</si>
  <si>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</si>
  <si>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</si>
  <si>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</si>
  <si>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</si>
  <si>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</si>
  <si>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</si>
  <si>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Исполнение договорных обязательств по ТП</t>
  </si>
  <si>
    <t>Отклонение от плана произошло по причине обнаружения боеприпасов по трассе ВЛ -110 кВ при выполнении подрядных работ на объекте подрядной организацией ООО «Фирма ОРГРЭС» и необходимостью разминирования трассы ВЛ</t>
  </si>
  <si>
    <t>Отклонение обусловлено необходимостью выполнения обязательств по договору технологического присоединения</t>
  </si>
  <si>
    <t>Отклонение обусловлено экономией  денежных средств по факту выполненных строительно-монтажных работ, работы завершены</t>
  </si>
  <si>
    <t>Корректировка объемов затрат по факту ввода объекта в эксплуатацию (Акт РС-14 от 29.11.2024 № 12/3)</t>
  </si>
  <si>
    <t>Корректировка объемов затрат по факту ввода объекта в эксплуатацию (Акт РС-14 от 29.11.2024 № 12/2)</t>
  </si>
  <si>
    <t>Корректировка объемов затрат по факту ввода объекта в эксплуатацию (Акт РС-14 от 29.11.2024 № 12)</t>
  </si>
  <si>
    <t>Корректировка объемов затрат по факту ввода объекта в эксплуатацию (Акт РС-14 от 18.12.2024 № 15)</t>
  </si>
  <si>
    <t>Корректировка объемов затрат по факту ввода объекта в эксплуатацию (Акт РС-14 от 18.12.2024 № 16)</t>
  </si>
  <si>
    <t>Отклонение обусловлено отсутствием возможности отключения на подстанциях для производства строительно-монтажных работ из-за высоких и экстремально высоких температур в летний период</t>
  </si>
  <si>
    <t>Неисполнение плана обусловлено поздним проведением ТЗП и заключением нового договора на СМР</t>
  </si>
  <si>
    <t>Корректировка объемов затрат по факту ввода объекта в эксплуатацию (Акт РС-14 от 29.11.2024 № 12/1)</t>
  </si>
  <si>
    <t>Корректировка объемов затрат по факту ввода объекта в эксплуатацию (Акт РС-14 от 30.09.2024 № 8)</t>
  </si>
  <si>
    <t>Корректировка объемов затрат по факту ввода объекта в эксплуатацию (Акт РС-14 от 30.09.2024 № 7)</t>
  </si>
  <si>
    <t>Отклонение обусловлено несогласованием отключения ПС  для проведения СМР и ПНР с администрацией города Грозный в период проведения подготовки к новогодним праздникам</t>
  </si>
  <si>
    <t xml:space="preserve">Отклонение обусловлено поздним направлением ПСД объектов для получения положительного заключения экспертизы проектно-сметной документации от ФАУ «Главгосэкспертиза» России» в соответствии с требованиями Минэнерго России, загруженностью производителей-поставщиков силовых трансформаторов и невозможностью закупки части оборудования в 2024 году, а также отсутствием возможности отключения на подстанциях для производства строительно-монтажных работ из-за высоких и экстремально высоких температур в летний период.
 </t>
  </si>
  <si>
    <t>Отклонение обусловлено поздним проведением торгово-закупочных процедур и заключеним договора подряда от 17.12.2024г. № 42-2024-СМР-ЧЭ</t>
  </si>
  <si>
    <t>Отклонение обусловлено опережением графика выполнения работ</t>
  </si>
  <si>
    <t xml:space="preserve">Отклонение обусловлено необходимостью актуализации однолинейных схем 0,4 кВ в ходе производства пусконаладочных работ для обеспечения требования технического задания в части формирования балансовых групп в границах ТП 6(10)/0,4 кВ, а также отсутствием технической возможности установки приборов учета в полном объеме до момента завершения работ по реконструкции сетей, задержка которых вызвана длительными сроками проведения изыскательских работ в условиях плотной городской застройки и наличия значительного количества кабельных линий при отсутствии достоверных однолинейных поопорных схем 0,4 кВ
</t>
  </si>
  <si>
    <t xml:space="preserve">Корректировка объемов затрат в связи с возникшей необходимостью актуализации проектно-сметной документации, разработанной и прошедшей государственную экспертизу в 2019 году </t>
  </si>
  <si>
    <t>Приобретение оборудования в связи с производственной необходимостью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</si>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</sst>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1" fillId="0" borderId="0"/>
    <xf numFmtId="9" fontId="2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/>
    </xf>
    <xf numFmtId="0" fontId="3" fillId="0" borderId="0" xfId="3" applyFont="1" applyFill="1" applyAlignment="1"/>
    <xf numFmtId="0" fontId="7" fillId="0" borderId="0" xfId="2" applyFont="1" applyFill="1" applyAlignment="1">
      <alignment vertical="center"/>
    </xf>
    <xf numFmtId="0" fontId="2" fillId="0" borderId="0" xfId="3" applyFont="1" applyFill="1"/>
    <xf numFmtId="0" fontId="2" fillId="0" borderId="0" xfId="3" applyNumberFormat="1" applyFont="1" applyFill="1"/>
    <xf numFmtId="0" fontId="2" fillId="0" borderId="0" xfId="3" applyFont="1" applyFill="1" applyAlignment="1">
      <alignment horizontal="left"/>
    </xf>
    <xf numFmtId="0" fontId="2" fillId="0" borderId="0" xfId="3" applyFont="1" applyFill="1" applyAlignment="1">
      <alignment horizontal="center" vertical="center"/>
    </xf>
    <xf numFmtId="164" fontId="2" fillId="0" borderId="0" xfId="3" applyNumberFormat="1" applyFont="1" applyFill="1" applyAlignment="1">
      <alignment horizontal="center" vertical="center"/>
    </xf>
    <xf numFmtId="165" fontId="2" fillId="0" borderId="0" xfId="3" applyNumberFormat="1" applyFont="1" applyFill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3" applyNumberFormat="1" applyFont="1" applyFill="1"/>
    <xf numFmtId="0" fontId="8" fillId="0" borderId="0" xfId="3" applyFont="1" applyFill="1" applyAlignment="1">
      <alignment horizontal="left"/>
    </xf>
    <xf numFmtId="0" fontId="8" fillId="0" borderId="0" xfId="3" applyFont="1" applyFill="1"/>
    <xf numFmtId="164" fontId="8" fillId="0" borderId="0" xfId="3" applyNumberFormat="1" applyFont="1" applyFill="1" applyAlignment="1">
      <alignment horizontal="center" vertical="center"/>
    </xf>
    <xf numFmtId="165" fontId="8" fillId="0" borderId="0" xfId="3" applyNumberFormat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164" fontId="10" fillId="0" borderId="0" xfId="3" applyNumberFormat="1" applyFont="1" applyFill="1" applyAlignment="1">
      <alignment horizontal="right"/>
    </xf>
    <xf numFmtId="2" fontId="8" fillId="0" borderId="0" xfId="3" applyNumberFormat="1" applyFont="1" applyFill="1" applyAlignment="1">
      <alignment horizontal="center" vertical="center"/>
    </xf>
    <xf numFmtId="0" fontId="10" fillId="0" borderId="0" xfId="3" applyFont="1" applyFill="1" applyAlignment="1">
      <alignment horizontal="right"/>
    </xf>
    <xf numFmtId="2" fontId="10" fillId="0" borderId="0" xfId="3" applyNumberFormat="1" applyFont="1" applyFill="1" applyAlignment="1">
      <alignment horizontal="right"/>
    </xf>
    <xf numFmtId="164" fontId="10" fillId="0" borderId="0" xfId="3" applyNumberFormat="1" applyFont="1" applyFill="1" applyAlignment="1">
      <alignment horizontal="right" vertical="center"/>
    </xf>
    <xf numFmtId="164" fontId="10" fillId="0" borderId="0" xfId="3" applyNumberFormat="1" applyFont="1" applyFill="1" applyAlignment="1">
      <alignment horizontal="center" vertical="center"/>
    </xf>
    <xf numFmtId="9" fontId="10" fillId="0" borderId="0" xfId="3" applyNumberFormat="1" applyFont="1" applyFill="1" applyAlignment="1">
      <alignment horizontal="center" vertical="center"/>
    </xf>
    <xf numFmtId="10" fontId="2" fillId="0" borderId="0" xfId="3" applyNumberFormat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1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2" fontId="2" fillId="0" borderId="1" xfId="7" applyNumberFormat="1" applyFont="1" applyFill="1" applyBorder="1" applyAlignment="1">
      <alignment horizontal="center" vertical="top" wrapText="1"/>
    </xf>
    <xf numFmtId="2" fontId="5" fillId="0" borderId="1" xfId="3" applyNumberFormat="1" applyFont="1" applyFill="1" applyBorder="1" applyAlignment="1">
      <alignment horizontal="center" vertical="center"/>
    </xf>
    <xf numFmtId="2" fontId="5" fillId="0" borderId="1" xfId="8" applyNumberFormat="1" applyFont="1" applyFill="1" applyBorder="1" applyAlignment="1">
      <alignment horizontal="center" vertical="center" wrapText="1"/>
    </xf>
    <xf numFmtId="9" fontId="5" fillId="0" borderId="1" xfId="8" applyNumberFormat="1" applyFont="1" applyFill="1" applyBorder="1" applyAlignment="1">
      <alignment horizontal="center" vertical="center" wrapText="1"/>
    </xf>
    <xf numFmtId="2" fontId="2" fillId="0" borderId="0" xfId="3" applyNumberFormat="1" applyFont="1" applyFill="1"/>
    <xf numFmtId="2" fontId="2" fillId="0" borderId="1" xfId="7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1" xfId="10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left" vertical="center" wrapText="1"/>
    </xf>
    <xf numFmtId="2" fontId="5" fillId="0" borderId="1" xfId="9" applyNumberFormat="1" applyFont="1" applyFill="1" applyBorder="1" applyAlignment="1">
      <alignment horizontal="center" vertical="center" wrapText="1"/>
    </xf>
    <xf numFmtId="164" fontId="2" fillId="0" borderId="0" xfId="3" applyNumberFormat="1" applyFont="1" applyFill="1"/>
    <xf numFmtId="0" fontId="2" fillId="0" borderId="1" xfId="7" applyFont="1" applyFill="1" applyBorder="1" applyAlignment="1">
      <alignment horizontal="left" vertical="center" wrapText="1"/>
    </xf>
    <xf numFmtId="0" fontId="5" fillId="0" borderId="1" xfId="8" applyNumberFormat="1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left" vertical="center" wrapText="1"/>
    </xf>
    <xf numFmtId="0" fontId="5" fillId="0" borderId="1" xfId="8" applyFont="1" applyFill="1" applyBorder="1" applyAlignment="1">
      <alignment horizontal="center" vertical="center" wrapText="1"/>
    </xf>
    <xf numFmtId="164" fontId="2" fillId="0" borderId="1" xfId="10" applyNumberFormat="1" applyFont="1" applyFill="1" applyBorder="1" applyAlignment="1">
      <alignment horizontal="center" vertical="center" wrapText="1"/>
    </xf>
    <xf numFmtId="9" fontId="2" fillId="0" borderId="1" xfId="10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0" fontId="2" fillId="0" borderId="1" xfId="3" applyNumberFormat="1" applyFont="1" applyFill="1" applyBorder="1" applyAlignment="1">
      <alignment horizontal="center" vertical="center" wrapText="1"/>
    </xf>
    <xf numFmtId="2" fontId="2" fillId="0" borderId="1" xfId="11" applyNumberFormat="1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2" fontId="2" fillId="0" borderId="1" xfId="12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165" fontId="2" fillId="0" borderId="1" xfId="3" applyNumberFormat="1" applyFont="1" applyFill="1" applyBorder="1" applyAlignment="1">
      <alignment horizontal="center" vertical="center" wrapText="1"/>
    </xf>
    <xf numFmtId="0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165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/>
    </xf>
    <xf numFmtId="0" fontId="2" fillId="0" borderId="0" xfId="3" applyNumberFormat="1" applyFont="1" applyFill="1" applyBorder="1" applyAlignment="1">
      <alignment horizontal="left" vertical="center"/>
    </xf>
    <xf numFmtId="165" fontId="2" fillId="0" borderId="0" xfId="3" applyNumberFormat="1" applyFont="1" applyFill="1" applyAlignment="1">
      <alignment horizontal="center" vertical="center"/>
    </xf>
    <xf numFmtId="0" fontId="2" fillId="0" borderId="0" xfId="3" applyNumberFormat="1" applyFont="1" applyFill="1" applyAlignment="1">
      <alignment horizontal="left" vertical="top"/>
    </xf>
    <xf numFmtId="0" fontId="13" fillId="0" borderId="0" xfId="3" applyFont="1" applyFill="1" applyAlignment="1">
      <alignment horizontal="left"/>
    </xf>
    <xf numFmtId="0" fontId="13" fillId="0" borderId="0" xfId="3" applyFont="1" applyFill="1"/>
    <xf numFmtId="49" fontId="2" fillId="0" borderId="0" xfId="3" applyNumberFormat="1" applyFont="1" applyFill="1" applyBorder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/>
    </xf>
    <xf numFmtId="2" fontId="2" fillId="0" borderId="1" xfId="11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3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3">
    <cellStyle name="Обычный" xfId="0" builtinId="0"/>
    <cellStyle name="Обычный 10" xfId="3"/>
    <cellStyle name="Обычный 11 2" xfId="7"/>
    <cellStyle name="Обычный 18" xfId="9"/>
    <cellStyle name="Обычный 3 2 2 3" xfId="1"/>
    <cellStyle name="Обычный 3 21" xfId="10"/>
    <cellStyle name="Обычный 3 4" xfId="6"/>
    <cellStyle name="Обычный 5 2" xfId="5"/>
    <cellStyle name="Обычный 7 2" xfId="4"/>
    <cellStyle name="Обычный 7 3" xfId="8"/>
    <cellStyle name="Обычный 7 4" xfId="2"/>
    <cellStyle name="Процентный 2" xfId="12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248"/>
  <sheetViews>
    <sheetView tabSelected="1" showRuler="0" topLeftCell="A5" zoomScale="60" zoomScaleNormal="60" zoomScaleSheetLayoutView="55" workbookViewId="0">
      <selection activeCell="I23" sqref="I23"/>
    </sheetView>
  </sheetViews>
  <sheetFormatPr defaultColWidth="10.28515625" defaultRowHeight="15.75" x14ac:dyDescent="0.25"/>
  <cols>
    <col min="1" max="1" width="11.85546875" style="16" customWidth="1"/>
    <col min="2" max="2" width="55.42578125" style="17" customWidth="1"/>
    <col min="3" max="3" width="19" style="15" customWidth="1"/>
    <col min="4" max="7" width="19.28515625" style="15" customWidth="1"/>
    <col min="8" max="10" width="13.7109375" style="15" customWidth="1"/>
    <col min="11" max="12" width="12.7109375" style="18" customWidth="1"/>
    <col min="13" max="13" width="13.140625" style="18" customWidth="1"/>
    <col min="14" max="14" width="11.140625" style="18" customWidth="1"/>
    <col min="15" max="16" width="11.85546875" style="18" customWidth="1"/>
    <col min="17" max="17" width="13" style="78" customWidth="1"/>
    <col min="18" max="18" width="12.28515625" style="78" customWidth="1"/>
    <col min="19" max="19" width="10.28515625" style="18" customWidth="1"/>
    <col min="20" max="20" width="68.140625" style="18" customWidth="1"/>
    <col min="21" max="22" width="16.42578125" style="15" customWidth="1"/>
    <col min="23" max="23" width="17.42578125" style="15" customWidth="1"/>
    <col min="24" max="24" width="10.28515625" style="15" customWidth="1"/>
    <col min="25" max="25" width="16.5703125" style="15" customWidth="1"/>
    <col min="26" max="26" width="18.5703125" style="15" customWidth="1"/>
    <col min="27" max="47" width="10.28515625" style="15" customWidth="1"/>
    <col min="48" max="16384" width="10.28515625" style="15"/>
  </cols>
  <sheetData>
    <row r="1" spans="1:22" s="1" customFormat="1" ht="18.75" x14ac:dyDescent="0.25">
      <c r="B1" s="2"/>
      <c r="T1" s="3" t="s">
        <v>0</v>
      </c>
    </row>
    <row r="2" spans="1:22" s="1" customFormat="1" ht="18.75" x14ac:dyDescent="0.3">
      <c r="B2" s="2"/>
      <c r="T2" s="4" t="s">
        <v>1</v>
      </c>
    </row>
    <row r="3" spans="1:22" s="1" customFormat="1" ht="18.75" x14ac:dyDescent="0.3">
      <c r="B3" s="2"/>
      <c r="T3" s="4" t="s">
        <v>2</v>
      </c>
    </row>
    <row r="4" spans="1:22" s="6" customFormat="1" ht="18.75" x14ac:dyDescent="0.3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5"/>
    </row>
    <row r="5" spans="1:22" s="6" customFormat="1" ht="18.75" customHeight="1" x14ac:dyDescent="0.3">
      <c r="A5" s="103" t="s">
        <v>4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7"/>
      <c r="V5" s="7"/>
    </row>
    <row r="6" spans="1:22" s="6" customFormat="1" ht="18.75" x14ac:dyDescent="0.3">
      <c r="A6" s="8"/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2" s="6" customFormat="1" ht="18.75" customHeight="1" x14ac:dyDescent="0.3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7"/>
    </row>
    <row r="8" spans="1:22" s="1" customFormat="1" x14ac:dyDescent="0.25">
      <c r="A8" s="100" t="s">
        <v>6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"/>
    </row>
    <row r="9" spans="1:22" s="1" customFormat="1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2" s="1" customFormat="1" ht="18.75" x14ac:dyDescent="0.3">
      <c r="A10" s="104" t="s">
        <v>7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3"/>
    </row>
    <row r="11" spans="1:22" s="1" customFormat="1" ht="18.75" x14ac:dyDescent="0.3">
      <c r="B11" s="2"/>
      <c r="U11" s="4"/>
    </row>
    <row r="12" spans="1:22" s="1" customFormat="1" ht="18.75" x14ac:dyDescent="0.25">
      <c r="A12" s="105" t="s">
        <v>8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4"/>
    </row>
    <row r="13" spans="1:22" s="1" customFormat="1" x14ac:dyDescent="0.25">
      <c r="A13" s="100" t="s">
        <v>9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"/>
    </row>
    <row r="14" spans="1:22" ht="18.75" customHeight="1" x14ac:dyDescent="0.2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</row>
    <row r="15" spans="1:22" ht="18.75" customHeight="1" x14ac:dyDescent="0.25">
      <c r="N15" s="19"/>
      <c r="Q15" s="20"/>
      <c r="R15" s="20"/>
      <c r="S15" s="21"/>
      <c r="T15" s="22"/>
    </row>
    <row r="16" spans="1:22" s="25" customFormat="1" ht="18.75" x14ac:dyDescent="0.25">
      <c r="A16" s="23"/>
      <c r="B16" s="24"/>
      <c r="K16" s="26"/>
      <c r="L16" s="26"/>
      <c r="M16" s="26"/>
      <c r="N16" s="26"/>
      <c r="O16" s="26"/>
      <c r="P16" s="26"/>
      <c r="Q16" s="27"/>
      <c r="R16" s="27"/>
      <c r="S16" s="26"/>
      <c r="T16" s="28"/>
    </row>
    <row r="18" spans="1:26" s="25" customFormat="1" x14ac:dyDescent="0.25">
      <c r="A18" s="23"/>
      <c r="B18" s="24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30"/>
    </row>
    <row r="19" spans="1:26" s="25" customFormat="1" x14ac:dyDescent="0.25">
      <c r="A19" s="23"/>
      <c r="B19" s="24"/>
      <c r="D19" s="31"/>
      <c r="E19" s="32"/>
      <c r="F19" s="31"/>
      <c r="G19" s="32"/>
      <c r="H19" s="31"/>
      <c r="I19" s="31"/>
      <c r="J19" s="31"/>
      <c r="K19" s="33"/>
      <c r="L19" s="33"/>
      <c r="M19" s="33"/>
      <c r="N19" s="34"/>
      <c r="O19" s="34"/>
      <c r="P19" s="34"/>
      <c r="Q19" s="34"/>
      <c r="R19" s="34"/>
      <c r="S19" s="35"/>
      <c r="T19" s="30"/>
    </row>
    <row r="20" spans="1:26" ht="96" customHeight="1" x14ac:dyDescent="0.25">
      <c r="A20" s="88" t="s">
        <v>10</v>
      </c>
      <c r="B20" s="88" t="s">
        <v>11</v>
      </c>
      <c r="C20" s="88" t="s">
        <v>12</v>
      </c>
      <c r="D20" s="88" t="s">
        <v>13</v>
      </c>
      <c r="E20" s="88" t="s">
        <v>14</v>
      </c>
      <c r="F20" s="89" t="s">
        <v>15</v>
      </c>
      <c r="G20" s="91"/>
      <c r="H20" s="88" t="s">
        <v>16</v>
      </c>
      <c r="I20" s="88"/>
      <c r="J20" s="88" t="s">
        <v>17</v>
      </c>
      <c r="K20" s="88"/>
      <c r="L20" s="88"/>
      <c r="M20" s="88"/>
      <c r="N20" s="88" t="s">
        <v>18</v>
      </c>
      <c r="O20" s="88"/>
      <c r="P20" s="89" t="s">
        <v>19</v>
      </c>
      <c r="Q20" s="90"/>
      <c r="R20" s="90"/>
      <c r="S20" s="91"/>
      <c r="T20" s="95" t="s">
        <v>20</v>
      </c>
      <c r="U20" s="36"/>
    </row>
    <row r="21" spans="1:26" ht="15.75" customHeight="1" x14ac:dyDescent="0.25">
      <c r="A21" s="88"/>
      <c r="B21" s="88"/>
      <c r="C21" s="88"/>
      <c r="D21" s="88"/>
      <c r="E21" s="88"/>
      <c r="F21" s="92"/>
      <c r="G21" s="94"/>
      <c r="H21" s="88"/>
      <c r="I21" s="88"/>
      <c r="J21" s="88"/>
      <c r="K21" s="88"/>
      <c r="L21" s="88"/>
      <c r="M21" s="88"/>
      <c r="N21" s="88"/>
      <c r="O21" s="88"/>
      <c r="P21" s="92"/>
      <c r="Q21" s="93"/>
      <c r="R21" s="93"/>
      <c r="S21" s="94"/>
      <c r="T21" s="96"/>
    </row>
    <row r="22" spans="1:26" ht="15.75" customHeight="1" x14ac:dyDescent="0.25">
      <c r="A22" s="88"/>
      <c r="B22" s="88"/>
      <c r="C22" s="88"/>
      <c r="D22" s="88"/>
      <c r="E22" s="88"/>
      <c r="F22" s="92"/>
      <c r="G22" s="94"/>
      <c r="H22" s="88"/>
      <c r="I22" s="88"/>
      <c r="J22" s="88" t="s">
        <v>21</v>
      </c>
      <c r="K22" s="88"/>
      <c r="L22" s="88" t="s">
        <v>22</v>
      </c>
      <c r="M22" s="88"/>
      <c r="N22" s="88"/>
      <c r="O22" s="88"/>
      <c r="P22" s="98" t="s">
        <v>23</v>
      </c>
      <c r="Q22" s="99"/>
      <c r="R22" s="98" t="s">
        <v>24</v>
      </c>
      <c r="S22" s="99"/>
      <c r="T22" s="96"/>
    </row>
    <row r="23" spans="1:26" ht="54" customHeight="1" x14ac:dyDescent="0.25">
      <c r="A23" s="88"/>
      <c r="B23" s="88"/>
      <c r="C23" s="88"/>
      <c r="D23" s="88"/>
      <c r="E23" s="88"/>
      <c r="F23" s="37" t="s">
        <v>25</v>
      </c>
      <c r="G23" s="37" t="s">
        <v>26</v>
      </c>
      <c r="H23" s="37" t="s">
        <v>25</v>
      </c>
      <c r="I23" s="37" t="s">
        <v>26</v>
      </c>
      <c r="J23" s="37" t="s">
        <v>25</v>
      </c>
      <c r="K23" s="37" t="s">
        <v>27</v>
      </c>
      <c r="L23" s="37" t="s">
        <v>25</v>
      </c>
      <c r="M23" s="37" t="s">
        <v>28</v>
      </c>
      <c r="N23" s="37" t="s">
        <v>25</v>
      </c>
      <c r="O23" s="37" t="s">
        <v>26</v>
      </c>
      <c r="P23" s="37" t="s">
        <v>25</v>
      </c>
      <c r="Q23" s="37" t="s">
        <v>27</v>
      </c>
      <c r="R23" s="37" t="s">
        <v>25</v>
      </c>
      <c r="S23" s="37" t="s">
        <v>29</v>
      </c>
      <c r="T23" s="97"/>
    </row>
    <row r="24" spans="1:26" ht="36" customHeight="1" x14ac:dyDescent="0.25">
      <c r="A24" s="38">
        <v>1</v>
      </c>
      <c r="B24" s="38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  <c r="M24" s="38">
        <v>13</v>
      </c>
      <c r="N24" s="38">
        <v>14</v>
      </c>
      <c r="O24" s="38">
        <v>15</v>
      </c>
      <c r="P24" s="38">
        <v>16</v>
      </c>
      <c r="Q24" s="38">
        <v>17</v>
      </c>
      <c r="R24" s="38">
        <v>18</v>
      </c>
      <c r="S24" s="38">
        <v>19</v>
      </c>
      <c r="T24" s="39">
        <f t="shared" ref="T24" si="0">S24+1</f>
        <v>20</v>
      </c>
    </row>
    <row r="25" spans="1:26" x14ac:dyDescent="0.25">
      <c r="A25" s="40">
        <v>0</v>
      </c>
      <c r="B25" s="41" t="s">
        <v>30</v>
      </c>
      <c r="C25" s="42" t="s">
        <v>31</v>
      </c>
      <c r="D25" s="43">
        <f>D26+D33+D41+D47</f>
        <v>1786.1477088000001</v>
      </c>
      <c r="E25" s="43">
        <f t="shared" ref="E25:O25" si="1">E26+E33+E41+E47</f>
        <v>16383.414737869851</v>
      </c>
      <c r="F25" s="43">
        <f t="shared" si="1"/>
        <v>0</v>
      </c>
      <c r="G25" s="43">
        <f t="shared" si="1"/>
        <v>5053.3995472845263</v>
      </c>
      <c r="H25" s="43">
        <f t="shared" si="1"/>
        <v>0</v>
      </c>
      <c r="I25" s="43">
        <f t="shared" si="1"/>
        <v>11330.015190585331</v>
      </c>
      <c r="J25" s="43">
        <f t="shared" si="1"/>
        <v>0</v>
      </c>
      <c r="K25" s="43">
        <f t="shared" si="1"/>
        <v>7272.2959961677134</v>
      </c>
      <c r="L25" s="43">
        <f t="shared" si="1"/>
        <v>0</v>
      </c>
      <c r="M25" s="43">
        <f t="shared" si="1"/>
        <v>3466.8500087699999</v>
      </c>
      <c r="N25" s="43">
        <f t="shared" si="1"/>
        <v>0</v>
      </c>
      <c r="O25" s="43">
        <f t="shared" si="1"/>
        <v>7863.1651818153277</v>
      </c>
      <c r="P25" s="44" t="s">
        <v>32</v>
      </c>
      <c r="Q25" s="45">
        <f t="shared" ref="Q25:Q88" si="2">IF(K25="нд","нд",(M25)-(K25))</f>
        <v>-3805.4459873977135</v>
      </c>
      <c r="R25" s="44" t="s">
        <v>32</v>
      </c>
      <c r="S25" s="46">
        <f t="shared" ref="S25:S88" si="3">IF(K25="нд","нд",IF((K25)&gt;0,Q25/(K25),"-"))</f>
        <v>-0.52327985403826682</v>
      </c>
      <c r="T25" s="39" t="s">
        <v>32</v>
      </c>
      <c r="W25" s="47"/>
      <c r="Z25" s="47"/>
    </row>
    <row r="26" spans="1:26" ht="47.25" x14ac:dyDescent="0.25">
      <c r="A26" s="40" t="s">
        <v>33</v>
      </c>
      <c r="B26" s="41" t="s">
        <v>34</v>
      </c>
      <c r="C26" s="42" t="s">
        <v>31</v>
      </c>
      <c r="D26" s="48">
        <f>D27+D28+D29+D30+D31+D32</f>
        <v>1786.1477088000001</v>
      </c>
      <c r="E26" s="48">
        <f t="shared" ref="E26:O26" si="4">E27+E28+E29+E30+E31+E32</f>
        <v>16133.980997604909</v>
      </c>
      <c r="F26" s="48">
        <f t="shared" si="4"/>
        <v>0</v>
      </c>
      <c r="G26" s="48">
        <f t="shared" si="4"/>
        <v>5018.2261464145267</v>
      </c>
      <c r="H26" s="48">
        <f t="shared" si="4"/>
        <v>0</v>
      </c>
      <c r="I26" s="48">
        <f t="shared" si="4"/>
        <v>11115.754851190388</v>
      </c>
      <c r="J26" s="48">
        <f t="shared" si="4"/>
        <v>0</v>
      </c>
      <c r="K26" s="48">
        <f t="shared" si="4"/>
        <v>7232.8990647759756</v>
      </c>
      <c r="L26" s="48">
        <f t="shared" si="4"/>
        <v>0</v>
      </c>
      <c r="M26" s="48">
        <f t="shared" si="4"/>
        <v>3427.4530773799997</v>
      </c>
      <c r="N26" s="48">
        <f t="shared" si="4"/>
        <v>0</v>
      </c>
      <c r="O26" s="48">
        <f t="shared" si="4"/>
        <v>7688.3017738103854</v>
      </c>
      <c r="P26" s="44" t="s">
        <v>32</v>
      </c>
      <c r="Q26" s="45">
        <f t="shared" si="2"/>
        <v>-3805.4459873959759</v>
      </c>
      <c r="R26" s="44" t="s">
        <v>32</v>
      </c>
      <c r="S26" s="46">
        <f t="shared" si="3"/>
        <v>-0.52613011094381168</v>
      </c>
      <c r="T26" s="39" t="s">
        <v>32</v>
      </c>
      <c r="W26" s="47"/>
      <c r="Z26" s="47"/>
    </row>
    <row r="27" spans="1:26" x14ac:dyDescent="0.25">
      <c r="A27" s="40" t="s">
        <v>35</v>
      </c>
      <c r="B27" s="41" t="s">
        <v>36</v>
      </c>
      <c r="C27" s="42" t="s">
        <v>31</v>
      </c>
      <c r="D27" s="48">
        <f>D50</f>
        <v>839.29040046666671</v>
      </c>
      <c r="E27" s="48">
        <f t="shared" ref="E27:O27" si="5">E50</f>
        <v>7424.9776439361121</v>
      </c>
      <c r="F27" s="48">
        <f t="shared" si="5"/>
        <v>0</v>
      </c>
      <c r="G27" s="48">
        <f t="shared" si="5"/>
        <v>2175.2961516700002</v>
      </c>
      <c r="H27" s="48">
        <f t="shared" si="5"/>
        <v>0</v>
      </c>
      <c r="I27" s="48">
        <f t="shared" si="5"/>
        <v>5249.6814922661142</v>
      </c>
      <c r="J27" s="48">
        <f t="shared" si="5"/>
        <v>0</v>
      </c>
      <c r="K27" s="48">
        <f t="shared" si="5"/>
        <v>4315.0006953511647</v>
      </c>
      <c r="L27" s="48">
        <f t="shared" si="5"/>
        <v>0</v>
      </c>
      <c r="M27" s="48">
        <f t="shared" si="5"/>
        <v>2513.7406378599999</v>
      </c>
      <c r="N27" s="48">
        <f t="shared" si="5"/>
        <v>0</v>
      </c>
      <c r="O27" s="48">
        <f t="shared" si="5"/>
        <v>2735.9408544061134</v>
      </c>
      <c r="P27" s="44" t="s">
        <v>32</v>
      </c>
      <c r="Q27" s="45">
        <f t="shared" si="2"/>
        <v>-1801.2600574911648</v>
      </c>
      <c r="R27" s="44" t="s">
        <v>32</v>
      </c>
      <c r="S27" s="46">
        <f t="shared" si="3"/>
        <v>-0.41744142925209288</v>
      </c>
      <c r="T27" s="39" t="s">
        <v>32</v>
      </c>
      <c r="W27" s="47"/>
      <c r="Z27" s="47"/>
    </row>
    <row r="28" spans="1:26" ht="31.5" x14ac:dyDescent="0.25">
      <c r="A28" s="40" t="s">
        <v>37</v>
      </c>
      <c r="B28" s="41" t="s">
        <v>38</v>
      </c>
      <c r="C28" s="42" t="s">
        <v>31</v>
      </c>
      <c r="D28" s="48">
        <f>D88</f>
        <v>745.8033916666667</v>
      </c>
      <c r="E28" s="48">
        <f t="shared" ref="E28:O28" si="6">E88</f>
        <v>6910.4916959867887</v>
      </c>
      <c r="F28" s="48">
        <f t="shared" si="6"/>
        <v>0</v>
      </c>
      <c r="G28" s="48">
        <f t="shared" si="6"/>
        <v>1247.7431780278603</v>
      </c>
      <c r="H28" s="48">
        <f t="shared" si="6"/>
        <v>0</v>
      </c>
      <c r="I28" s="48">
        <f t="shared" si="6"/>
        <v>5662.7485179589294</v>
      </c>
      <c r="J28" s="48">
        <f t="shared" si="6"/>
        <v>0</v>
      </c>
      <c r="K28" s="48">
        <f t="shared" si="6"/>
        <v>2904.1129831348107</v>
      </c>
      <c r="L28" s="48">
        <f t="shared" si="6"/>
        <v>0</v>
      </c>
      <c r="M28" s="48">
        <f t="shared" si="6"/>
        <v>882.32585884000002</v>
      </c>
      <c r="N28" s="48">
        <f t="shared" si="6"/>
        <v>0</v>
      </c>
      <c r="O28" s="48">
        <f t="shared" si="6"/>
        <v>4780.422659118929</v>
      </c>
      <c r="P28" s="44" t="s">
        <v>32</v>
      </c>
      <c r="Q28" s="45">
        <f t="shared" si="2"/>
        <v>-2021.7871242948108</v>
      </c>
      <c r="R28" s="44" t="s">
        <v>32</v>
      </c>
      <c r="S28" s="46">
        <f t="shared" si="3"/>
        <v>-0.69618060180028407</v>
      </c>
      <c r="T28" s="39" t="s">
        <v>32</v>
      </c>
      <c r="W28" s="47"/>
      <c r="Z28" s="47"/>
    </row>
    <row r="29" spans="1:26" ht="47.25" x14ac:dyDescent="0.25">
      <c r="A29" s="40" t="s">
        <v>39</v>
      </c>
      <c r="B29" s="41" t="s">
        <v>40</v>
      </c>
      <c r="C29" s="42" t="s">
        <v>31</v>
      </c>
      <c r="D29" s="48">
        <f>D113</f>
        <v>0</v>
      </c>
      <c r="E29" s="48">
        <f t="shared" ref="E29:O29" si="7">E113</f>
        <v>0</v>
      </c>
      <c r="F29" s="48">
        <f t="shared" si="7"/>
        <v>0</v>
      </c>
      <c r="G29" s="48">
        <f t="shared" si="7"/>
        <v>0</v>
      </c>
      <c r="H29" s="48">
        <f t="shared" si="7"/>
        <v>0</v>
      </c>
      <c r="I29" s="48">
        <f t="shared" si="7"/>
        <v>0</v>
      </c>
      <c r="J29" s="48">
        <f t="shared" si="7"/>
        <v>0</v>
      </c>
      <c r="K29" s="48">
        <f t="shared" si="7"/>
        <v>0</v>
      </c>
      <c r="L29" s="48">
        <f t="shared" si="7"/>
        <v>0</v>
      </c>
      <c r="M29" s="48">
        <f t="shared" si="7"/>
        <v>0</v>
      </c>
      <c r="N29" s="48">
        <f t="shared" si="7"/>
        <v>0</v>
      </c>
      <c r="O29" s="48">
        <f t="shared" si="7"/>
        <v>0</v>
      </c>
      <c r="P29" s="44" t="s">
        <v>32</v>
      </c>
      <c r="Q29" s="45">
        <f t="shared" si="2"/>
        <v>0</v>
      </c>
      <c r="R29" s="44" t="s">
        <v>32</v>
      </c>
      <c r="S29" s="46" t="str">
        <f t="shared" si="3"/>
        <v>-</v>
      </c>
      <c r="T29" s="39" t="s">
        <v>32</v>
      </c>
      <c r="W29" s="47"/>
      <c r="Z29" s="47"/>
    </row>
    <row r="30" spans="1:26" ht="31.5" x14ac:dyDescent="0.25">
      <c r="A30" s="40" t="s">
        <v>41</v>
      </c>
      <c r="B30" s="41" t="s">
        <v>42</v>
      </c>
      <c r="C30" s="42" t="s">
        <v>31</v>
      </c>
      <c r="D30" s="48">
        <f t="shared" ref="D30:O30" si="8">D116</f>
        <v>201.05391666666668</v>
      </c>
      <c r="E30" s="48">
        <f t="shared" si="8"/>
        <v>1198.9956757736759</v>
      </c>
      <c r="F30" s="48">
        <f t="shared" si="8"/>
        <v>0</v>
      </c>
      <c r="G30" s="48">
        <f t="shared" si="8"/>
        <v>1045.2835642300001</v>
      </c>
      <c r="H30" s="48">
        <f t="shared" si="8"/>
        <v>0</v>
      </c>
      <c r="I30" s="48">
        <f t="shared" si="8"/>
        <v>153.71211154367597</v>
      </c>
      <c r="J30" s="48">
        <f t="shared" si="8"/>
        <v>0</v>
      </c>
      <c r="K30" s="48">
        <f t="shared" si="8"/>
        <v>13.785386290000002</v>
      </c>
      <c r="L30" s="48">
        <f t="shared" si="8"/>
        <v>0</v>
      </c>
      <c r="M30" s="48">
        <f t="shared" si="8"/>
        <v>9.4472250100000004</v>
      </c>
      <c r="N30" s="48">
        <f t="shared" si="8"/>
        <v>0</v>
      </c>
      <c r="O30" s="48">
        <f t="shared" si="8"/>
        <v>144.26488653367602</v>
      </c>
      <c r="P30" s="44" t="s">
        <v>32</v>
      </c>
      <c r="Q30" s="45">
        <f t="shared" si="2"/>
        <v>-4.3381612800000013</v>
      </c>
      <c r="R30" s="44" t="s">
        <v>32</v>
      </c>
      <c r="S30" s="46">
        <f t="shared" si="3"/>
        <v>-0.31469276150403769</v>
      </c>
      <c r="T30" s="39" t="s">
        <v>32</v>
      </c>
      <c r="W30" s="47"/>
      <c r="Z30" s="47"/>
    </row>
    <row r="31" spans="1:26" ht="31.5" x14ac:dyDescent="0.25">
      <c r="A31" s="40" t="s">
        <v>43</v>
      </c>
      <c r="B31" s="41" t="s">
        <v>44</v>
      </c>
      <c r="C31" s="42" t="s">
        <v>31</v>
      </c>
      <c r="D31" s="48">
        <f>D127</f>
        <v>0</v>
      </c>
      <c r="E31" s="48">
        <f t="shared" ref="E31:O32" si="9">E127</f>
        <v>0</v>
      </c>
      <c r="F31" s="48">
        <f t="shared" si="9"/>
        <v>0</v>
      </c>
      <c r="G31" s="48">
        <f t="shared" si="9"/>
        <v>0</v>
      </c>
      <c r="H31" s="48">
        <f t="shared" si="9"/>
        <v>0</v>
      </c>
      <c r="I31" s="48">
        <f t="shared" si="9"/>
        <v>0</v>
      </c>
      <c r="J31" s="48">
        <f t="shared" si="9"/>
        <v>0</v>
      </c>
      <c r="K31" s="48">
        <f t="shared" si="9"/>
        <v>0</v>
      </c>
      <c r="L31" s="48">
        <f t="shared" si="9"/>
        <v>0</v>
      </c>
      <c r="M31" s="48">
        <f t="shared" si="9"/>
        <v>0</v>
      </c>
      <c r="N31" s="48">
        <f t="shared" si="9"/>
        <v>0</v>
      </c>
      <c r="O31" s="48">
        <f t="shared" si="9"/>
        <v>0</v>
      </c>
      <c r="P31" s="44" t="s">
        <v>32</v>
      </c>
      <c r="Q31" s="45">
        <f t="shared" si="2"/>
        <v>0</v>
      </c>
      <c r="R31" s="44" t="s">
        <v>32</v>
      </c>
      <c r="S31" s="46" t="str">
        <f t="shared" si="3"/>
        <v>-</v>
      </c>
      <c r="T31" s="39" t="s">
        <v>32</v>
      </c>
      <c r="W31" s="47"/>
      <c r="Z31" s="47"/>
    </row>
    <row r="32" spans="1:26" x14ac:dyDescent="0.25">
      <c r="A32" s="40" t="s">
        <v>45</v>
      </c>
      <c r="B32" s="41" t="s">
        <v>46</v>
      </c>
      <c r="C32" s="42" t="s">
        <v>31</v>
      </c>
      <c r="D32" s="48">
        <f>D128</f>
        <v>0</v>
      </c>
      <c r="E32" s="48">
        <f t="shared" si="9"/>
        <v>599.5159819083334</v>
      </c>
      <c r="F32" s="48">
        <f t="shared" si="9"/>
        <v>0</v>
      </c>
      <c r="G32" s="48">
        <f t="shared" si="9"/>
        <v>549.90325248666659</v>
      </c>
      <c r="H32" s="48">
        <f t="shared" si="9"/>
        <v>0</v>
      </c>
      <c r="I32" s="48">
        <f t="shared" si="9"/>
        <v>49.612729421666714</v>
      </c>
      <c r="J32" s="48">
        <f t="shared" si="9"/>
        <v>0</v>
      </c>
      <c r="K32" s="48">
        <f t="shared" si="9"/>
        <v>0</v>
      </c>
      <c r="L32" s="48">
        <f t="shared" si="9"/>
        <v>0</v>
      </c>
      <c r="M32" s="48">
        <f t="shared" si="9"/>
        <v>21.939355669999998</v>
      </c>
      <c r="N32" s="48">
        <f t="shared" si="9"/>
        <v>0</v>
      </c>
      <c r="O32" s="48">
        <f t="shared" si="9"/>
        <v>27.673373751666716</v>
      </c>
      <c r="P32" s="44" t="s">
        <v>32</v>
      </c>
      <c r="Q32" s="45">
        <f t="shared" si="2"/>
        <v>21.939355669999998</v>
      </c>
      <c r="R32" s="44" t="s">
        <v>32</v>
      </c>
      <c r="S32" s="46" t="str">
        <f t="shared" si="3"/>
        <v>-</v>
      </c>
      <c r="T32" s="39" t="s">
        <v>32</v>
      </c>
      <c r="W32" s="47"/>
      <c r="Z32" s="47"/>
    </row>
    <row r="33" spans="1:26" ht="31.5" x14ac:dyDescent="0.25">
      <c r="A33" s="40" t="s">
        <v>47</v>
      </c>
      <c r="B33" s="41" t="s">
        <v>48</v>
      </c>
      <c r="C33" s="42" t="s">
        <v>31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4" t="s">
        <v>32</v>
      </c>
      <c r="Q33" s="45">
        <f t="shared" si="2"/>
        <v>0</v>
      </c>
      <c r="R33" s="44" t="s">
        <v>32</v>
      </c>
      <c r="S33" s="46" t="str">
        <f t="shared" si="3"/>
        <v>-</v>
      </c>
      <c r="T33" s="39" t="s">
        <v>32</v>
      </c>
      <c r="W33" s="47"/>
      <c r="Z33" s="47"/>
    </row>
    <row r="34" spans="1:26" ht="31.5" x14ac:dyDescent="0.25">
      <c r="A34" s="40" t="s">
        <v>49</v>
      </c>
      <c r="B34" s="41" t="s">
        <v>50</v>
      </c>
      <c r="C34" s="42" t="s">
        <v>31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4" t="s">
        <v>32</v>
      </c>
      <c r="Q34" s="45">
        <f t="shared" si="2"/>
        <v>0</v>
      </c>
      <c r="R34" s="44" t="s">
        <v>32</v>
      </c>
      <c r="S34" s="46" t="str">
        <f t="shared" si="3"/>
        <v>-</v>
      </c>
      <c r="T34" s="39" t="s">
        <v>32</v>
      </c>
      <c r="W34" s="47"/>
      <c r="Z34" s="47"/>
    </row>
    <row r="35" spans="1:26" x14ac:dyDescent="0.25">
      <c r="A35" s="40" t="s">
        <v>51</v>
      </c>
      <c r="B35" s="41" t="s">
        <v>52</v>
      </c>
      <c r="C35" s="42" t="s">
        <v>31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4" t="s">
        <v>32</v>
      </c>
      <c r="Q35" s="45">
        <f t="shared" si="2"/>
        <v>0</v>
      </c>
      <c r="R35" s="44" t="s">
        <v>32</v>
      </c>
      <c r="S35" s="46" t="str">
        <f t="shared" si="3"/>
        <v>-</v>
      </c>
      <c r="T35" s="39" t="s">
        <v>32</v>
      </c>
      <c r="W35" s="47"/>
      <c r="Z35" s="47"/>
    </row>
    <row r="36" spans="1:26" x14ac:dyDescent="0.25">
      <c r="A36" s="40" t="s">
        <v>53</v>
      </c>
      <c r="B36" s="41" t="s">
        <v>54</v>
      </c>
      <c r="C36" s="42" t="s">
        <v>31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4" t="s">
        <v>32</v>
      </c>
      <c r="Q36" s="45">
        <f t="shared" si="2"/>
        <v>0</v>
      </c>
      <c r="R36" s="44" t="s">
        <v>32</v>
      </c>
      <c r="S36" s="46" t="str">
        <f t="shared" si="3"/>
        <v>-</v>
      </c>
      <c r="T36" s="39" t="s">
        <v>32</v>
      </c>
      <c r="W36" s="47"/>
      <c r="Z36" s="47"/>
    </row>
    <row r="37" spans="1:26" ht="31.5" x14ac:dyDescent="0.25">
      <c r="A37" s="40" t="s">
        <v>55</v>
      </c>
      <c r="B37" s="41" t="s">
        <v>56</v>
      </c>
      <c r="C37" s="42" t="s">
        <v>31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4" t="s">
        <v>32</v>
      </c>
      <c r="Q37" s="45">
        <f t="shared" si="2"/>
        <v>0</v>
      </c>
      <c r="R37" s="44" t="s">
        <v>32</v>
      </c>
      <c r="S37" s="46" t="str">
        <f t="shared" si="3"/>
        <v>-</v>
      </c>
      <c r="T37" s="39" t="s">
        <v>32</v>
      </c>
      <c r="W37" s="47"/>
      <c r="Z37" s="47"/>
    </row>
    <row r="38" spans="1:26" x14ac:dyDescent="0.25">
      <c r="A38" s="40" t="s">
        <v>57</v>
      </c>
      <c r="B38" s="41" t="s">
        <v>58</v>
      </c>
      <c r="C38" s="42" t="s">
        <v>31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4" t="s">
        <v>32</v>
      </c>
      <c r="Q38" s="45">
        <f t="shared" si="2"/>
        <v>0</v>
      </c>
      <c r="R38" s="44" t="s">
        <v>32</v>
      </c>
      <c r="S38" s="46" t="str">
        <f t="shared" si="3"/>
        <v>-</v>
      </c>
      <c r="T38" s="39" t="s">
        <v>32</v>
      </c>
      <c r="W38" s="47"/>
      <c r="Z38" s="47"/>
    </row>
    <row r="39" spans="1:26" ht="31.5" x14ac:dyDescent="0.25">
      <c r="A39" s="40" t="s">
        <v>59</v>
      </c>
      <c r="B39" s="41" t="s">
        <v>44</v>
      </c>
      <c r="C39" s="42" t="s">
        <v>31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4" t="s">
        <v>32</v>
      </c>
      <c r="Q39" s="45">
        <f t="shared" si="2"/>
        <v>0</v>
      </c>
      <c r="R39" s="44" t="s">
        <v>32</v>
      </c>
      <c r="S39" s="46" t="str">
        <f t="shared" si="3"/>
        <v>-</v>
      </c>
      <c r="T39" s="39" t="s">
        <v>32</v>
      </c>
      <c r="W39" s="47"/>
      <c r="Z39" s="47"/>
    </row>
    <row r="40" spans="1:26" x14ac:dyDescent="0.25">
      <c r="A40" s="40" t="s">
        <v>60</v>
      </c>
      <c r="B40" s="41" t="s">
        <v>46</v>
      </c>
      <c r="C40" s="42" t="s">
        <v>31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4" t="s">
        <v>32</v>
      </c>
      <c r="Q40" s="45">
        <f t="shared" si="2"/>
        <v>0</v>
      </c>
      <c r="R40" s="44" t="s">
        <v>32</v>
      </c>
      <c r="S40" s="46" t="str">
        <f t="shared" si="3"/>
        <v>-</v>
      </c>
      <c r="T40" s="39" t="s">
        <v>32</v>
      </c>
      <c r="W40" s="47"/>
      <c r="Z40" s="47"/>
    </row>
    <row r="41" spans="1:26" ht="78.75" x14ac:dyDescent="0.25">
      <c r="A41" s="40" t="s">
        <v>61</v>
      </c>
      <c r="B41" s="41" t="s">
        <v>62</v>
      </c>
      <c r="C41" s="42" t="s">
        <v>31</v>
      </c>
      <c r="D41" s="48">
        <f>D176</f>
        <v>0</v>
      </c>
      <c r="E41" s="48">
        <f t="shared" ref="E41:O42" si="10">E176</f>
        <v>249.43374026494209</v>
      </c>
      <c r="F41" s="48">
        <f t="shared" si="10"/>
        <v>0</v>
      </c>
      <c r="G41" s="48">
        <f t="shared" si="10"/>
        <v>35.173400869999995</v>
      </c>
      <c r="H41" s="48">
        <f t="shared" si="10"/>
        <v>0</v>
      </c>
      <c r="I41" s="48">
        <f t="shared" si="10"/>
        <v>214.26033939494209</v>
      </c>
      <c r="J41" s="48">
        <f t="shared" si="10"/>
        <v>0</v>
      </c>
      <c r="K41" s="48">
        <f t="shared" si="10"/>
        <v>39.396931391738192</v>
      </c>
      <c r="L41" s="48">
        <f t="shared" si="10"/>
        <v>0</v>
      </c>
      <c r="M41" s="48">
        <f t="shared" si="10"/>
        <v>39.396931389999999</v>
      </c>
      <c r="N41" s="48">
        <f t="shared" si="10"/>
        <v>0</v>
      </c>
      <c r="O41" s="48">
        <f t="shared" si="10"/>
        <v>174.8634080049421</v>
      </c>
      <c r="P41" s="44" t="s">
        <v>32</v>
      </c>
      <c r="Q41" s="45">
        <f t="shared" si="2"/>
        <v>-1.7381935890625755E-9</v>
      </c>
      <c r="R41" s="44" t="s">
        <v>32</v>
      </c>
      <c r="S41" s="46">
        <f t="shared" si="3"/>
        <v>-4.4120024775002822E-11</v>
      </c>
      <c r="T41" s="39" t="s">
        <v>32</v>
      </c>
      <c r="W41" s="47"/>
      <c r="Z41" s="47"/>
    </row>
    <row r="42" spans="1:26" x14ac:dyDescent="0.25">
      <c r="A42" s="40" t="s">
        <v>63</v>
      </c>
      <c r="B42" s="41" t="s">
        <v>52</v>
      </c>
      <c r="C42" s="42" t="s">
        <v>31</v>
      </c>
      <c r="D42" s="48">
        <f>D177</f>
        <v>0</v>
      </c>
      <c r="E42" s="48">
        <f t="shared" si="10"/>
        <v>0</v>
      </c>
      <c r="F42" s="48">
        <f t="shared" si="10"/>
        <v>0</v>
      </c>
      <c r="G42" s="48">
        <f t="shared" si="10"/>
        <v>0</v>
      </c>
      <c r="H42" s="48">
        <f t="shared" si="10"/>
        <v>0</v>
      </c>
      <c r="I42" s="48">
        <f t="shared" si="10"/>
        <v>0</v>
      </c>
      <c r="J42" s="48">
        <f t="shared" si="10"/>
        <v>0</v>
      </c>
      <c r="K42" s="48">
        <f t="shared" si="10"/>
        <v>0</v>
      </c>
      <c r="L42" s="48">
        <f t="shared" si="10"/>
        <v>0</v>
      </c>
      <c r="M42" s="48">
        <f t="shared" si="10"/>
        <v>0</v>
      </c>
      <c r="N42" s="48">
        <f t="shared" si="10"/>
        <v>0</v>
      </c>
      <c r="O42" s="48">
        <f t="shared" si="10"/>
        <v>0</v>
      </c>
      <c r="P42" s="44" t="s">
        <v>32</v>
      </c>
      <c r="Q42" s="45">
        <f t="shared" si="2"/>
        <v>0</v>
      </c>
      <c r="R42" s="44" t="s">
        <v>32</v>
      </c>
      <c r="S42" s="46" t="str">
        <f t="shared" si="3"/>
        <v>-</v>
      </c>
      <c r="T42" s="39" t="s">
        <v>32</v>
      </c>
      <c r="W42" s="47"/>
      <c r="Z42" s="47"/>
    </row>
    <row r="43" spans="1:26" ht="31.5" x14ac:dyDescent="0.25">
      <c r="A43" s="40" t="s">
        <v>64</v>
      </c>
      <c r="B43" s="41" t="s">
        <v>65</v>
      </c>
      <c r="C43" s="42" t="s">
        <v>31</v>
      </c>
      <c r="D43" s="48">
        <f>D183</f>
        <v>0</v>
      </c>
      <c r="E43" s="48">
        <f t="shared" ref="E43:O43" si="11">E183</f>
        <v>0</v>
      </c>
      <c r="F43" s="48">
        <f t="shared" si="11"/>
        <v>0</v>
      </c>
      <c r="G43" s="48">
        <f t="shared" si="11"/>
        <v>0</v>
      </c>
      <c r="H43" s="48">
        <f t="shared" si="11"/>
        <v>0</v>
      </c>
      <c r="I43" s="48">
        <f t="shared" si="11"/>
        <v>0</v>
      </c>
      <c r="J43" s="48">
        <f t="shared" si="11"/>
        <v>0</v>
      </c>
      <c r="K43" s="48">
        <f t="shared" si="11"/>
        <v>0</v>
      </c>
      <c r="L43" s="48">
        <f t="shared" si="11"/>
        <v>0</v>
      </c>
      <c r="M43" s="48">
        <f t="shared" si="11"/>
        <v>0</v>
      </c>
      <c r="N43" s="48">
        <f t="shared" si="11"/>
        <v>0</v>
      </c>
      <c r="O43" s="48">
        <f t="shared" si="11"/>
        <v>0</v>
      </c>
      <c r="P43" s="44" t="s">
        <v>32</v>
      </c>
      <c r="Q43" s="45">
        <f t="shared" si="2"/>
        <v>0</v>
      </c>
      <c r="R43" s="44" t="s">
        <v>32</v>
      </c>
      <c r="S43" s="46" t="str">
        <f t="shared" si="3"/>
        <v>-</v>
      </c>
      <c r="T43" s="39" t="s">
        <v>32</v>
      </c>
      <c r="W43" s="47"/>
      <c r="Z43" s="47"/>
    </row>
    <row r="44" spans="1:26" x14ac:dyDescent="0.25">
      <c r="A44" s="40" t="s">
        <v>66</v>
      </c>
      <c r="B44" s="41" t="s">
        <v>67</v>
      </c>
      <c r="C44" s="42" t="s">
        <v>31</v>
      </c>
      <c r="D44" s="48">
        <f>D190</f>
        <v>0</v>
      </c>
      <c r="E44" s="48">
        <f t="shared" ref="E44:O44" si="12">E190</f>
        <v>0</v>
      </c>
      <c r="F44" s="48">
        <f t="shared" si="12"/>
        <v>0</v>
      </c>
      <c r="G44" s="48">
        <f t="shared" si="12"/>
        <v>0</v>
      </c>
      <c r="H44" s="48">
        <f t="shared" si="12"/>
        <v>0</v>
      </c>
      <c r="I44" s="48">
        <f t="shared" si="12"/>
        <v>0</v>
      </c>
      <c r="J44" s="48">
        <f t="shared" si="12"/>
        <v>0</v>
      </c>
      <c r="K44" s="48">
        <f t="shared" si="12"/>
        <v>0</v>
      </c>
      <c r="L44" s="48">
        <f t="shared" si="12"/>
        <v>0</v>
      </c>
      <c r="M44" s="48">
        <f t="shared" si="12"/>
        <v>0</v>
      </c>
      <c r="N44" s="48">
        <f t="shared" si="12"/>
        <v>0</v>
      </c>
      <c r="O44" s="48">
        <f t="shared" si="12"/>
        <v>0</v>
      </c>
      <c r="P44" s="44" t="s">
        <v>32</v>
      </c>
      <c r="Q44" s="45">
        <f t="shared" si="2"/>
        <v>0</v>
      </c>
      <c r="R44" s="44" t="s">
        <v>32</v>
      </c>
      <c r="S44" s="46" t="str">
        <f t="shared" si="3"/>
        <v>-</v>
      </c>
      <c r="T44" s="39" t="s">
        <v>32</v>
      </c>
      <c r="W44" s="47"/>
      <c r="Z44" s="47"/>
    </row>
    <row r="45" spans="1:26" ht="31.5" x14ac:dyDescent="0.25">
      <c r="A45" s="40" t="s">
        <v>68</v>
      </c>
      <c r="B45" s="41" t="s">
        <v>44</v>
      </c>
      <c r="C45" s="42" t="s">
        <v>31</v>
      </c>
      <c r="D45" s="48">
        <f>D197</f>
        <v>0</v>
      </c>
      <c r="E45" s="48">
        <f t="shared" ref="E45:O46" si="13">E197</f>
        <v>0</v>
      </c>
      <c r="F45" s="48">
        <f t="shared" si="13"/>
        <v>0</v>
      </c>
      <c r="G45" s="48">
        <f t="shared" si="13"/>
        <v>0</v>
      </c>
      <c r="H45" s="48">
        <f t="shared" si="13"/>
        <v>0</v>
      </c>
      <c r="I45" s="48">
        <f t="shared" si="13"/>
        <v>0</v>
      </c>
      <c r="J45" s="48">
        <f t="shared" si="13"/>
        <v>0</v>
      </c>
      <c r="K45" s="48">
        <f t="shared" si="13"/>
        <v>0</v>
      </c>
      <c r="L45" s="48">
        <f t="shared" si="13"/>
        <v>0</v>
      </c>
      <c r="M45" s="48">
        <f t="shared" si="13"/>
        <v>0</v>
      </c>
      <c r="N45" s="48">
        <f t="shared" si="13"/>
        <v>0</v>
      </c>
      <c r="O45" s="48">
        <f t="shared" si="13"/>
        <v>0</v>
      </c>
      <c r="P45" s="44" t="s">
        <v>32</v>
      </c>
      <c r="Q45" s="45">
        <f t="shared" si="2"/>
        <v>0</v>
      </c>
      <c r="R45" s="44" t="s">
        <v>32</v>
      </c>
      <c r="S45" s="46" t="str">
        <f t="shared" si="3"/>
        <v>-</v>
      </c>
      <c r="T45" s="39" t="s">
        <v>32</v>
      </c>
      <c r="W45" s="47"/>
      <c r="Z45" s="47"/>
    </row>
    <row r="46" spans="1:26" x14ac:dyDescent="0.25">
      <c r="A46" s="40" t="s">
        <v>69</v>
      </c>
      <c r="B46" s="41" t="s">
        <v>46</v>
      </c>
      <c r="C46" s="42" t="s">
        <v>31</v>
      </c>
      <c r="D46" s="48">
        <f>D198</f>
        <v>0</v>
      </c>
      <c r="E46" s="48">
        <f t="shared" si="13"/>
        <v>249.43374026494209</v>
      </c>
      <c r="F46" s="48">
        <f t="shared" si="13"/>
        <v>0</v>
      </c>
      <c r="G46" s="48">
        <f t="shared" si="13"/>
        <v>35.173400869999995</v>
      </c>
      <c r="H46" s="48">
        <f t="shared" si="13"/>
        <v>0</v>
      </c>
      <c r="I46" s="48">
        <f t="shared" si="13"/>
        <v>214.26033939494209</v>
      </c>
      <c r="J46" s="48">
        <f t="shared" si="13"/>
        <v>0</v>
      </c>
      <c r="K46" s="48">
        <f t="shared" si="13"/>
        <v>39.396931391738192</v>
      </c>
      <c r="L46" s="48">
        <f t="shared" si="13"/>
        <v>0</v>
      </c>
      <c r="M46" s="48">
        <f t="shared" si="13"/>
        <v>39.396931389999999</v>
      </c>
      <c r="N46" s="48">
        <f t="shared" si="13"/>
        <v>0</v>
      </c>
      <c r="O46" s="48">
        <f t="shared" si="13"/>
        <v>174.8634080049421</v>
      </c>
      <c r="P46" s="44" t="s">
        <v>32</v>
      </c>
      <c r="Q46" s="45">
        <f t="shared" si="2"/>
        <v>-1.7381935890625755E-9</v>
      </c>
      <c r="R46" s="44" t="s">
        <v>32</v>
      </c>
      <c r="S46" s="46">
        <f t="shared" si="3"/>
        <v>-4.4120024775002822E-11</v>
      </c>
      <c r="T46" s="39" t="s">
        <v>32</v>
      </c>
      <c r="W46" s="47"/>
      <c r="Z46" s="47"/>
    </row>
    <row r="47" spans="1:26" x14ac:dyDescent="0.25">
      <c r="A47" s="40" t="s">
        <v>70</v>
      </c>
      <c r="B47" s="41" t="s">
        <v>71</v>
      </c>
      <c r="C47" s="42" t="s">
        <v>31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4" t="s">
        <v>32</v>
      </c>
      <c r="Q47" s="45">
        <f t="shared" si="2"/>
        <v>0</v>
      </c>
      <c r="R47" s="44" t="s">
        <v>32</v>
      </c>
      <c r="S47" s="46" t="str">
        <f t="shared" si="3"/>
        <v>-</v>
      </c>
      <c r="T47" s="39" t="s">
        <v>32</v>
      </c>
      <c r="W47" s="47"/>
      <c r="Z47" s="47"/>
    </row>
    <row r="48" spans="1:26" x14ac:dyDescent="0.25">
      <c r="A48" s="40" t="s">
        <v>72</v>
      </c>
      <c r="B48" s="41" t="s">
        <v>73</v>
      </c>
      <c r="C48" s="42" t="s">
        <v>31</v>
      </c>
      <c r="D48" s="48">
        <f t="shared" ref="D48:O48" si="14">SUM(D49,D137,D176,D200)</f>
        <v>1786.1477088000001</v>
      </c>
      <c r="E48" s="48">
        <f t="shared" si="14"/>
        <v>16383.414737869851</v>
      </c>
      <c r="F48" s="48">
        <f t="shared" si="14"/>
        <v>0</v>
      </c>
      <c r="G48" s="48">
        <f t="shared" si="14"/>
        <v>5053.3995472845263</v>
      </c>
      <c r="H48" s="48">
        <f t="shared" si="14"/>
        <v>0</v>
      </c>
      <c r="I48" s="48">
        <f t="shared" si="14"/>
        <v>11330.015190585331</v>
      </c>
      <c r="J48" s="48">
        <f t="shared" si="14"/>
        <v>0</v>
      </c>
      <c r="K48" s="48">
        <f t="shared" si="14"/>
        <v>7272.2959961677134</v>
      </c>
      <c r="L48" s="48">
        <f t="shared" si="14"/>
        <v>0</v>
      </c>
      <c r="M48" s="48">
        <f t="shared" si="14"/>
        <v>3466.8500087699999</v>
      </c>
      <c r="N48" s="48">
        <f t="shared" si="14"/>
        <v>0</v>
      </c>
      <c r="O48" s="48">
        <f t="shared" si="14"/>
        <v>7863.1651818153277</v>
      </c>
      <c r="P48" s="44" t="s">
        <v>32</v>
      </c>
      <c r="Q48" s="45">
        <f t="shared" si="2"/>
        <v>-3805.4459873977135</v>
      </c>
      <c r="R48" s="44" t="s">
        <v>32</v>
      </c>
      <c r="S48" s="46">
        <f t="shared" si="3"/>
        <v>-0.52327985403826682</v>
      </c>
      <c r="T48" s="39" t="s">
        <v>32</v>
      </c>
      <c r="W48" s="47"/>
      <c r="Z48" s="47"/>
    </row>
    <row r="49" spans="1:26" ht="63" x14ac:dyDescent="0.25">
      <c r="A49" s="40" t="s">
        <v>74</v>
      </c>
      <c r="B49" s="41" t="s">
        <v>75</v>
      </c>
      <c r="C49" s="42" t="s">
        <v>31</v>
      </c>
      <c r="D49" s="48">
        <f t="shared" ref="D49:O49" si="15">D50+D88+D113+D116+D127+D128</f>
        <v>1786.1477088000001</v>
      </c>
      <c r="E49" s="48">
        <f t="shared" si="15"/>
        <v>16133.980997604909</v>
      </c>
      <c r="F49" s="48">
        <f t="shared" si="15"/>
        <v>0</v>
      </c>
      <c r="G49" s="48">
        <f t="shared" si="15"/>
        <v>5018.2261464145267</v>
      </c>
      <c r="H49" s="48">
        <f t="shared" si="15"/>
        <v>0</v>
      </c>
      <c r="I49" s="48">
        <f t="shared" si="15"/>
        <v>11115.754851190388</v>
      </c>
      <c r="J49" s="48">
        <f t="shared" si="15"/>
        <v>0</v>
      </c>
      <c r="K49" s="48">
        <f t="shared" si="15"/>
        <v>7232.8990647759756</v>
      </c>
      <c r="L49" s="48">
        <f t="shared" si="15"/>
        <v>0</v>
      </c>
      <c r="M49" s="48">
        <f t="shared" si="15"/>
        <v>3427.4530773799997</v>
      </c>
      <c r="N49" s="48">
        <f t="shared" si="15"/>
        <v>0</v>
      </c>
      <c r="O49" s="48">
        <f t="shared" si="15"/>
        <v>7688.3017738103854</v>
      </c>
      <c r="P49" s="44" t="s">
        <v>32</v>
      </c>
      <c r="Q49" s="45">
        <f t="shared" si="2"/>
        <v>-3805.4459873959759</v>
      </c>
      <c r="R49" s="44" t="s">
        <v>32</v>
      </c>
      <c r="S49" s="46">
        <f t="shared" si="3"/>
        <v>-0.52613011094381168</v>
      </c>
      <c r="T49" s="39" t="s">
        <v>32</v>
      </c>
      <c r="W49" s="47"/>
      <c r="Z49" s="47"/>
    </row>
    <row r="50" spans="1:26" x14ac:dyDescent="0.25">
      <c r="A50" s="40" t="s">
        <v>76</v>
      </c>
      <c r="B50" s="41" t="s">
        <v>77</v>
      </c>
      <c r="C50" s="42" t="s">
        <v>31</v>
      </c>
      <c r="D50" s="48">
        <f t="shared" ref="D50:O50" si="16">D51+D63+D66+D80</f>
        <v>839.29040046666671</v>
      </c>
      <c r="E50" s="48">
        <f t="shared" si="16"/>
        <v>7424.9776439361121</v>
      </c>
      <c r="F50" s="48">
        <f t="shared" si="16"/>
        <v>0</v>
      </c>
      <c r="G50" s="48">
        <f t="shared" si="16"/>
        <v>2175.2961516700002</v>
      </c>
      <c r="H50" s="48">
        <f t="shared" si="16"/>
        <v>0</v>
      </c>
      <c r="I50" s="48">
        <f t="shared" si="16"/>
        <v>5249.6814922661142</v>
      </c>
      <c r="J50" s="48">
        <f t="shared" si="16"/>
        <v>0</v>
      </c>
      <c r="K50" s="48">
        <f t="shared" si="16"/>
        <v>4315.0006953511647</v>
      </c>
      <c r="L50" s="48">
        <f t="shared" si="16"/>
        <v>0</v>
      </c>
      <c r="M50" s="48">
        <f t="shared" si="16"/>
        <v>2513.7406378599999</v>
      </c>
      <c r="N50" s="48">
        <f t="shared" si="16"/>
        <v>0</v>
      </c>
      <c r="O50" s="48">
        <f t="shared" si="16"/>
        <v>2735.9408544061134</v>
      </c>
      <c r="P50" s="44" t="s">
        <v>32</v>
      </c>
      <c r="Q50" s="45">
        <f t="shared" si="2"/>
        <v>-1801.2600574911648</v>
      </c>
      <c r="R50" s="44" t="s">
        <v>32</v>
      </c>
      <c r="S50" s="46">
        <f t="shared" si="3"/>
        <v>-0.41744142925209288</v>
      </c>
      <c r="T50" s="39" t="s">
        <v>32</v>
      </c>
      <c r="W50" s="47"/>
      <c r="Z50" s="47"/>
    </row>
    <row r="51" spans="1:26" ht="47.25" x14ac:dyDescent="0.25">
      <c r="A51" s="40" t="s">
        <v>78</v>
      </c>
      <c r="B51" s="41" t="s">
        <v>79</v>
      </c>
      <c r="C51" s="42" t="s">
        <v>31</v>
      </c>
      <c r="D51" s="48">
        <f>SUM(D52,D53,D54)</f>
        <v>666.53661083333338</v>
      </c>
      <c r="E51" s="48">
        <f t="shared" ref="E51:O51" si="17">SUM(E52,E53,E54)</f>
        <v>5592.6183825980961</v>
      </c>
      <c r="F51" s="48">
        <f t="shared" si="17"/>
        <v>0</v>
      </c>
      <c r="G51" s="48">
        <f t="shared" si="17"/>
        <v>1556.5856622600002</v>
      </c>
      <c r="H51" s="48">
        <f t="shared" si="17"/>
        <v>0</v>
      </c>
      <c r="I51" s="48">
        <f t="shared" si="17"/>
        <v>4036.0327203380975</v>
      </c>
      <c r="J51" s="48">
        <f t="shared" si="17"/>
        <v>0</v>
      </c>
      <c r="K51" s="48">
        <f t="shared" si="17"/>
        <v>3562.2730781579212</v>
      </c>
      <c r="L51" s="48">
        <f t="shared" si="17"/>
        <v>0</v>
      </c>
      <c r="M51" s="48">
        <f t="shared" si="17"/>
        <v>1747.16386659</v>
      </c>
      <c r="N51" s="48">
        <f t="shared" si="17"/>
        <v>0</v>
      </c>
      <c r="O51" s="48">
        <f t="shared" si="17"/>
        <v>2288.8688537480971</v>
      </c>
      <c r="P51" s="44" t="s">
        <v>32</v>
      </c>
      <c r="Q51" s="45">
        <f t="shared" si="2"/>
        <v>-1815.1092115679212</v>
      </c>
      <c r="R51" s="44" t="s">
        <v>32</v>
      </c>
      <c r="S51" s="46">
        <f t="shared" si="3"/>
        <v>-0.50953679623756643</v>
      </c>
      <c r="T51" s="39" t="s">
        <v>32</v>
      </c>
      <c r="W51" s="47"/>
      <c r="Z51" s="47"/>
    </row>
    <row r="52" spans="1:26" ht="63" x14ac:dyDescent="0.25">
      <c r="A52" s="40" t="s">
        <v>80</v>
      </c>
      <c r="B52" s="41" t="s">
        <v>81</v>
      </c>
      <c r="C52" s="42" t="s">
        <v>80</v>
      </c>
      <c r="D52" s="49">
        <v>0</v>
      </c>
      <c r="E52" s="49">
        <v>484.72757664070247</v>
      </c>
      <c r="F52" s="49" t="s">
        <v>32</v>
      </c>
      <c r="G52" s="49">
        <v>83.045971179999995</v>
      </c>
      <c r="H52" s="49" t="s">
        <v>32</v>
      </c>
      <c r="I52" s="49">
        <v>401.68160546070249</v>
      </c>
      <c r="J52" s="49" t="s">
        <v>32</v>
      </c>
      <c r="K52" s="49">
        <v>67.985967223183437</v>
      </c>
      <c r="L52" s="49" t="s">
        <v>32</v>
      </c>
      <c r="M52" s="49">
        <v>92.707132910000013</v>
      </c>
      <c r="N52" s="44" t="s">
        <v>32</v>
      </c>
      <c r="O52" s="50">
        <f>I52-M52</f>
        <v>308.97447255070244</v>
      </c>
      <c r="P52" s="44" t="s">
        <v>32</v>
      </c>
      <c r="Q52" s="45">
        <f t="shared" si="2"/>
        <v>24.721165686816576</v>
      </c>
      <c r="R52" s="44" t="s">
        <v>32</v>
      </c>
      <c r="S52" s="46">
        <f t="shared" si="3"/>
        <v>0.36362159275696204</v>
      </c>
      <c r="T52" s="51" t="s">
        <v>366</v>
      </c>
      <c r="W52" s="47"/>
      <c r="Z52" s="47"/>
    </row>
    <row r="53" spans="1:26" ht="63" x14ac:dyDescent="0.25">
      <c r="A53" s="40" t="s">
        <v>82</v>
      </c>
      <c r="B53" s="41" t="s">
        <v>83</v>
      </c>
      <c r="C53" s="42" t="s">
        <v>82</v>
      </c>
      <c r="D53" s="49">
        <v>0</v>
      </c>
      <c r="E53" s="49">
        <v>165.00475922432332</v>
      </c>
      <c r="F53" s="49" t="s">
        <v>32</v>
      </c>
      <c r="G53" s="49">
        <v>12.94506816</v>
      </c>
      <c r="H53" s="49" t="s">
        <v>32</v>
      </c>
      <c r="I53" s="49">
        <v>152.05969106432332</v>
      </c>
      <c r="J53" s="49" t="s">
        <v>32</v>
      </c>
      <c r="K53" s="49">
        <v>20.306683333333329</v>
      </c>
      <c r="L53" s="49" t="s">
        <v>32</v>
      </c>
      <c r="M53" s="49">
        <v>24.085043049999999</v>
      </c>
      <c r="N53" s="44" t="s">
        <v>32</v>
      </c>
      <c r="O53" s="50">
        <f>I53-M53</f>
        <v>127.97464801432332</v>
      </c>
      <c r="P53" s="44" t="s">
        <v>32</v>
      </c>
      <c r="Q53" s="45">
        <f t="shared" si="2"/>
        <v>3.7783597166666709</v>
      </c>
      <c r="R53" s="44" t="s">
        <v>32</v>
      </c>
      <c r="S53" s="46">
        <f t="shared" si="3"/>
        <v>0.18606483661782969</v>
      </c>
      <c r="T53" s="51" t="s">
        <v>366</v>
      </c>
      <c r="W53" s="47"/>
      <c r="Z53" s="47"/>
    </row>
    <row r="54" spans="1:26" ht="47.25" x14ac:dyDescent="0.25">
      <c r="A54" s="40" t="s">
        <v>84</v>
      </c>
      <c r="B54" s="41" t="s">
        <v>85</v>
      </c>
      <c r="C54" s="42" t="s">
        <v>31</v>
      </c>
      <c r="D54" s="48">
        <f t="shared" ref="D54:O54" si="18">SUM(D55:D62)</f>
        <v>666.53661083333338</v>
      </c>
      <c r="E54" s="48">
        <f t="shared" si="18"/>
        <v>4942.8860467330705</v>
      </c>
      <c r="F54" s="48">
        <f t="shared" si="18"/>
        <v>0</v>
      </c>
      <c r="G54" s="48">
        <f t="shared" si="18"/>
        <v>1460.5946229200001</v>
      </c>
      <c r="H54" s="48">
        <f t="shared" si="18"/>
        <v>0</v>
      </c>
      <c r="I54" s="48">
        <f t="shared" si="18"/>
        <v>3482.2914238130716</v>
      </c>
      <c r="J54" s="48">
        <f t="shared" si="18"/>
        <v>0</v>
      </c>
      <c r="K54" s="48">
        <f t="shared" si="18"/>
        <v>3473.9804276014042</v>
      </c>
      <c r="L54" s="48">
        <f t="shared" si="18"/>
        <v>0</v>
      </c>
      <c r="M54" s="48">
        <f t="shared" si="18"/>
        <v>1630.3716906300001</v>
      </c>
      <c r="N54" s="48">
        <f t="shared" si="18"/>
        <v>0</v>
      </c>
      <c r="O54" s="48">
        <f t="shared" si="18"/>
        <v>1851.9197331830715</v>
      </c>
      <c r="P54" s="44" t="s">
        <v>32</v>
      </c>
      <c r="Q54" s="45">
        <f t="shared" si="2"/>
        <v>-1843.6087369714041</v>
      </c>
      <c r="R54" s="44" t="s">
        <v>32</v>
      </c>
      <c r="S54" s="46">
        <f t="shared" si="3"/>
        <v>-0.53069059408728914</v>
      </c>
      <c r="T54" s="39" t="s">
        <v>32</v>
      </c>
      <c r="W54" s="47"/>
      <c r="Z54" s="47"/>
    </row>
    <row r="55" spans="1:26" ht="220.5" x14ac:dyDescent="0.25">
      <c r="A55" s="40" t="s">
        <v>84</v>
      </c>
      <c r="B55" s="41" t="s">
        <v>86</v>
      </c>
      <c r="C55" s="42" t="s">
        <v>87</v>
      </c>
      <c r="D55" s="49">
        <v>186.98369249999999</v>
      </c>
      <c r="E55" s="49">
        <v>1293.3062848305085</v>
      </c>
      <c r="F55" s="49" t="s">
        <v>32</v>
      </c>
      <c r="G55" s="49">
        <v>871.54228983999997</v>
      </c>
      <c r="H55" s="49" t="s">
        <v>32</v>
      </c>
      <c r="I55" s="49">
        <v>421.76399499050854</v>
      </c>
      <c r="J55" s="49" t="s">
        <v>32</v>
      </c>
      <c r="K55" s="49">
        <v>421.76399499050842</v>
      </c>
      <c r="L55" s="49" t="s">
        <v>32</v>
      </c>
      <c r="M55" s="49">
        <v>389.18696361000002</v>
      </c>
      <c r="N55" s="44" t="s">
        <v>32</v>
      </c>
      <c r="O55" s="50">
        <f t="shared" ref="O55:O62" si="19">I55-M55</f>
        <v>32.577031380508515</v>
      </c>
      <c r="P55" s="44" t="s">
        <v>32</v>
      </c>
      <c r="Q55" s="45">
        <f t="shared" si="2"/>
        <v>-32.577031380508402</v>
      </c>
      <c r="R55" s="44" t="s">
        <v>32</v>
      </c>
      <c r="S55" s="46">
        <f t="shared" si="3"/>
        <v>-7.7239953546156856E-2</v>
      </c>
      <c r="T55" s="52" t="s">
        <v>32</v>
      </c>
      <c r="W55" s="47"/>
      <c r="X55" s="53"/>
      <c r="Z55" s="47"/>
    </row>
    <row r="56" spans="1:26" ht="126" x14ac:dyDescent="0.25">
      <c r="A56" s="40" t="s">
        <v>84</v>
      </c>
      <c r="B56" s="41" t="s">
        <v>88</v>
      </c>
      <c r="C56" s="42" t="s">
        <v>89</v>
      </c>
      <c r="D56" s="49">
        <v>442.54371666666668</v>
      </c>
      <c r="E56" s="49">
        <v>3343.6785621892295</v>
      </c>
      <c r="F56" s="49" t="s">
        <v>32</v>
      </c>
      <c r="G56" s="49">
        <v>393.73208360000001</v>
      </c>
      <c r="H56" s="49" t="s">
        <v>32</v>
      </c>
      <c r="I56" s="49">
        <v>2949.9464785892296</v>
      </c>
      <c r="J56" s="49" t="s">
        <v>32</v>
      </c>
      <c r="K56" s="49">
        <v>2949.9464785892296</v>
      </c>
      <c r="L56" s="49" t="s">
        <v>32</v>
      </c>
      <c r="M56" s="49">
        <v>1165.8408103500001</v>
      </c>
      <c r="N56" s="44" t="s">
        <v>32</v>
      </c>
      <c r="O56" s="50">
        <f t="shared" si="19"/>
        <v>1784.1056682392295</v>
      </c>
      <c r="P56" s="44" t="s">
        <v>32</v>
      </c>
      <c r="Q56" s="45">
        <f t="shared" si="2"/>
        <v>-1784.1056682392295</v>
      </c>
      <c r="R56" s="44" t="s">
        <v>32</v>
      </c>
      <c r="S56" s="46">
        <f t="shared" si="3"/>
        <v>-0.6047925551152552</v>
      </c>
      <c r="T56" s="51" t="s">
        <v>367</v>
      </c>
      <c r="W56" s="47"/>
      <c r="X56" s="53"/>
      <c r="Z56" s="47"/>
    </row>
    <row r="57" spans="1:26" ht="126" x14ac:dyDescent="0.25">
      <c r="A57" s="40" t="s">
        <v>84</v>
      </c>
      <c r="B57" s="41" t="s">
        <v>90</v>
      </c>
      <c r="C57" s="42" t="s">
        <v>91</v>
      </c>
      <c r="D57" s="49">
        <v>0</v>
      </c>
      <c r="E57" s="49">
        <v>7.1516365916666675</v>
      </c>
      <c r="F57" s="49" t="s">
        <v>32</v>
      </c>
      <c r="G57" s="49">
        <v>0</v>
      </c>
      <c r="H57" s="49" t="s">
        <v>32</v>
      </c>
      <c r="I57" s="49">
        <v>7.1516365916666675</v>
      </c>
      <c r="J57" s="49" t="s">
        <v>32</v>
      </c>
      <c r="K57" s="49" t="s">
        <v>32</v>
      </c>
      <c r="L57" s="49" t="s">
        <v>32</v>
      </c>
      <c r="M57" s="49">
        <v>6.9545694200000003</v>
      </c>
      <c r="N57" s="44" t="s">
        <v>32</v>
      </c>
      <c r="O57" s="50">
        <f t="shared" si="19"/>
        <v>0.19706717166666721</v>
      </c>
      <c r="P57" s="44" t="s">
        <v>32</v>
      </c>
      <c r="Q57" s="45" t="str">
        <f t="shared" si="2"/>
        <v>нд</v>
      </c>
      <c r="R57" s="44" t="s">
        <v>32</v>
      </c>
      <c r="S57" s="46" t="str">
        <f t="shared" si="3"/>
        <v>нд</v>
      </c>
      <c r="T57" s="51" t="s">
        <v>368</v>
      </c>
      <c r="W57" s="47"/>
      <c r="X57" s="53"/>
      <c r="Z57" s="47"/>
    </row>
    <row r="58" spans="1:26" ht="173.25" x14ac:dyDescent="0.25">
      <c r="A58" s="40" t="s">
        <v>84</v>
      </c>
      <c r="B58" s="41" t="s">
        <v>92</v>
      </c>
      <c r="C58" s="42" t="s">
        <v>93</v>
      </c>
      <c r="D58" s="49">
        <v>1.6175300000000001</v>
      </c>
      <c r="E58" s="49">
        <v>16.009255621666668</v>
      </c>
      <c r="F58" s="49" t="s">
        <v>32</v>
      </c>
      <c r="G58" s="49">
        <v>6.6915449999999996</v>
      </c>
      <c r="H58" s="49" t="s">
        <v>32</v>
      </c>
      <c r="I58" s="49">
        <v>9.3177106216666683</v>
      </c>
      <c r="J58" s="49" t="s">
        <v>32</v>
      </c>
      <c r="K58" s="49">
        <v>8.1583510016666683</v>
      </c>
      <c r="L58" s="49" t="s">
        <v>32</v>
      </c>
      <c r="M58" s="49">
        <v>8.1320780700000004</v>
      </c>
      <c r="N58" s="44" t="s">
        <v>32</v>
      </c>
      <c r="O58" s="50">
        <f t="shared" si="19"/>
        <v>1.1856325516666679</v>
      </c>
      <c r="P58" s="44" t="s">
        <v>32</v>
      </c>
      <c r="Q58" s="45">
        <f t="shared" si="2"/>
        <v>-2.6272931666667887E-2</v>
      </c>
      <c r="R58" s="44" t="s">
        <v>32</v>
      </c>
      <c r="S58" s="46">
        <f t="shared" si="3"/>
        <v>-3.2203728009864486E-3</v>
      </c>
      <c r="T58" s="52" t="s">
        <v>32</v>
      </c>
      <c r="W58" s="47"/>
      <c r="X58" s="53"/>
      <c r="Z58" s="47"/>
    </row>
    <row r="59" spans="1:26" ht="110.25" x14ac:dyDescent="0.25">
      <c r="A59" s="40" t="s">
        <v>84</v>
      </c>
      <c r="B59" s="41" t="s">
        <v>94</v>
      </c>
      <c r="C59" s="42" t="s">
        <v>95</v>
      </c>
      <c r="D59" s="49">
        <v>2.6904233333333334</v>
      </c>
      <c r="E59" s="49">
        <v>25.968511666666664</v>
      </c>
      <c r="F59" s="49" t="s">
        <v>32</v>
      </c>
      <c r="G59" s="49">
        <v>12.485371879999999</v>
      </c>
      <c r="H59" s="49" t="s">
        <v>32</v>
      </c>
      <c r="I59" s="49">
        <v>13.483139786666666</v>
      </c>
      <c r="J59" s="49" t="s">
        <v>32</v>
      </c>
      <c r="K59" s="49">
        <v>13.483139786666667</v>
      </c>
      <c r="L59" s="49" t="s">
        <v>32</v>
      </c>
      <c r="M59" s="49">
        <v>11.175369960000001</v>
      </c>
      <c r="N59" s="44" t="s">
        <v>32</v>
      </c>
      <c r="O59" s="50">
        <f t="shared" si="19"/>
        <v>2.3077698266666644</v>
      </c>
      <c r="P59" s="44" t="s">
        <v>32</v>
      </c>
      <c r="Q59" s="45">
        <f t="shared" si="2"/>
        <v>-2.3077698266666662</v>
      </c>
      <c r="R59" s="44" t="s">
        <v>32</v>
      </c>
      <c r="S59" s="46">
        <f t="shared" si="3"/>
        <v>-0.17115967520775799</v>
      </c>
      <c r="T59" s="51" t="s">
        <v>369</v>
      </c>
      <c r="W59" s="47"/>
      <c r="X59" s="53"/>
      <c r="Z59" s="47"/>
    </row>
    <row r="60" spans="1:26" ht="110.25" x14ac:dyDescent="0.25">
      <c r="A60" s="40" t="s">
        <v>84</v>
      </c>
      <c r="B60" s="41" t="s">
        <v>96</v>
      </c>
      <c r="C60" s="42" t="s">
        <v>97</v>
      </c>
      <c r="D60" s="49">
        <v>0.39209666666666665</v>
      </c>
      <c r="E60" s="49">
        <v>3.6719841666666664</v>
      </c>
      <c r="F60" s="49" t="s">
        <v>32</v>
      </c>
      <c r="G60" s="49">
        <v>3.2608069</v>
      </c>
      <c r="H60" s="49" t="s">
        <v>32</v>
      </c>
      <c r="I60" s="49">
        <v>0.41117726666666643</v>
      </c>
      <c r="J60" s="49" t="s">
        <v>32</v>
      </c>
      <c r="K60" s="49">
        <v>0.41117726666666643</v>
      </c>
      <c r="L60" s="49" t="s">
        <v>32</v>
      </c>
      <c r="M60" s="49">
        <v>9.06999E-2</v>
      </c>
      <c r="N60" s="44" t="s">
        <v>32</v>
      </c>
      <c r="O60" s="50">
        <f t="shared" si="19"/>
        <v>0.32047736666666643</v>
      </c>
      <c r="P60" s="44" t="s">
        <v>32</v>
      </c>
      <c r="Q60" s="45">
        <f t="shared" si="2"/>
        <v>-0.32047736666666643</v>
      </c>
      <c r="R60" s="44" t="s">
        <v>32</v>
      </c>
      <c r="S60" s="46">
        <f t="shared" si="3"/>
        <v>-0.77941411806327154</v>
      </c>
      <c r="T60" s="51" t="s">
        <v>370</v>
      </c>
      <c r="W60" s="47"/>
      <c r="X60" s="53"/>
      <c r="Z60" s="47"/>
    </row>
    <row r="61" spans="1:26" ht="110.25" x14ac:dyDescent="0.25">
      <c r="A61" s="40" t="s">
        <v>84</v>
      </c>
      <c r="B61" s="41" t="s">
        <v>98</v>
      </c>
      <c r="C61" s="42" t="s">
        <v>99</v>
      </c>
      <c r="D61" s="49">
        <v>5.6336766666666662</v>
      </c>
      <c r="E61" s="49">
        <v>54.681218333333334</v>
      </c>
      <c r="F61" s="49" t="s">
        <v>32</v>
      </c>
      <c r="G61" s="49">
        <v>36.408687889999996</v>
      </c>
      <c r="H61" s="49" t="s">
        <v>32</v>
      </c>
      <c r="I61" s="49">
        <v>18.272530443333338</v>
      </c>
      <c r="J61" s="49" t="s">
        <v>32</v>
      </c>
      <c r="K61" s="49">
        <v>18.272530443333338</v>
      </c>
      <c r="L61" s="49" t="s">
        <v>32</v>
      </c>
      <c r="M61" s="49">
        <v>11.988644130000001</v>
      </c>
      <c r="N61" s="44" t="s">
        <v>32</v>
      </c>
      <c r="O61" s="50">
        <f t="shared" si="19"/>
        <v>6.2838863133333369</v>
      </c>
      <c r="P61" s="44" t="s">
        <v>32</v>
      </c>
      <c r="Q61" s="45">
        <f t="shared" si="2"/>
        <v>-6.2838863133333369</v>
      </c>
      <c r="R61" s="44" t="s">
        <v>32</v>
      </c>
      <c r="S61" s="46">
        <f t="shared" si="3"/>
        <v>-0.34389798023984075</v>
      </c>
      <c r="T61" s="51" t="s">
        <v>371</v>
      </c>
      <c r="W61" s="47"/>
      <c r="X61" s="53"/>
      <c r="Z61" s="47"/>
    </row>
    <row r="62" spans="1:26" ht="94.5" x14ac:dyDescent="0.25">
      <c r="A62" s="40" t="s">
        <v>84</v>
      </c>
      <c r="B62" s="41" t="s">
        <v>100</v>
      </c>
      <c r="C62" s="42" t="s">
        <v>101</v>
      </c>
      <c r="D62" s="49">
        <v>26.675475000000002</v>
      </c>
      <c r="E62" s="49">
        <v>198.41859333333332</v>
      </c>
      <c r="F62" s="49" t="s">
        <v>32</v>
      </c>
      <c r="G62" s="49">
        <v>136.47383780999999</v>
      </c>
      <c r="H62" s="49" t="s">
        <v>32</v>
      </c>
      <c r="I62" s="49">
        <v>61.944755523333328</v>
      </c>
      <c r="J62" s="49" t="s">
        <v>32</v>
      </c>
      <c r="K62" s="49">
        <v>61.944755523333356</v>
      </c>
      <c r="L62" s="49" t="s">
        <v>32</v>
      </c>
      <c r="M62" s="49">
        <v>37.002555189999995</v>
      </c>
      <c r="N62" s="44" t="s">
        <v>32</v>
      </c>
      <c r="O62" s="50">
        <f t="shared" si="19"/>
        <v>24.942200333333332</v>
      </c>
      <c r="P62" s="44" t="s">
        <v>32</v>
      </c>
      <c r="Q62" s="45">
        <f t="shared" si="2"/>
        <v>-24.942200333333361</v>
      </c>
      <c r="R62" s="44" t="s">
        <v>32</v>
      </c>
      <c r="S62" s="46">
        <f t="shared" si="3"/>
        <v>-0.40265233307665782</v>
      </c>
      <c r="T62" s="51" t="s">
        <v>372</v>
      </c>
      <c r="W62" s="47"/>
      <c r="X62" s="53"/>
      <c r="Z62" s="47"/>
    </row>
    <row r="63" spans="1:26" ht="31.5" x14ac:dyDescent="0.25">
      <c r="A63" s="40" t="s">
        <v>102</v>
      </c>
      <c r="B63" s="41" t="s">
        <v>103</v>
      </c>
      <c r="C63" s="42" t="s">
        <v>31</v>
      </c>
      <c r="D63" s="49">
        <f>D64+D65</f>
        <v>0</v>
      </c>
      <c r="E63" s="49">
        <f t="shared" ref="E63:O63" si="20">E64+E65</f>
        <v>0</v>
      </c>
      <c r="F63" s="49">
        <f t="shared" si="20"/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4" t="s">
        <v>32</v>
      </c>
      <c r="Q63" s="45">
        <f t="shared" si="2"/>
        <v>0</v>
      </c>
      <c r="R63" s="44" t="s">
        <v>32</v>
      </c>
      <c r="S63" s="46" t="str">
        <f t="shared" si="3"/>
        <v>-</v>
      </c>
      <c r="T63" s="39" t="s">
        <v>32</v>
      </c>
      <c r="W63" s="47"/>
      <c r="Z63" s="47"/>
    </row>
    <row r="64" spans="1:26" ht="63" x14ac:dyDescent="0.25">
      <c r="A64" s="40" t="s">
        <v>104</v>
      </c>
      <c r="B64" s="41" t="s">
        <v>105</v>
      </c>
      <c r="C64" s="42" t="s">
        <v>31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4" t="s">
        <v>32</v>
      </c>
      <c r="Q64" s="45">
        <f t="shared" si="2"/>
        <v>0</v>
      </c>
      <c r="R64" s="44" t="s">
        <v>32</v>
      </c>
      <c r="S64" s="46" t="str">
        <f t="shared" si="3"/>
        <v>-</v>
      </c>
      <c r="T64" s="39" t="s">
        <v>32</v>
      </c>
      <c r="W64" s="47"/>
      <c r="Z64" s="47"/>
    </row>
    <row r="65" spans="1:26" ht="31.5" x14ac:dyDescent="0.25">
      <c r="A65" s="40" t="s">
        <v>106</v>
      </c>
      <c r="B65" s="41" t="s">
        <v>107</v>
      </c>
      <c r="C65" s="42" t="s">
        <v>31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4" t="s">
        <v>32</v>
      </c>
      <c r="Q65" s="45">
        <f t="shared" si="2"/>
        <v>0</v>
      </c>
      <c r="R65" s="44" t="s">
        <v>32</v>
      </c>
      <c r="S65" s="46" t="str">
        <f t="shared" si="3"/>
        <v>-</v>
      </c>
      <c r="T65" s="39" t="s">
        <v>32</v>
      </c>
      <c r="W65" s="47"/>
      <c r="Z65" s="47"/>
    </row>
    <row r="66" spans="1:26" ht="47.25" x14ac:dyDescent="0.25">
      <c r="A66" s="40" t="s">
        <v>108</v>
      </c>
      <c r="B66" s="41" t="s">
        <v>109</v>
      </c>
      <c r="C66" s="42" t="s">
        <v>31</v>
      </c>
      <c r="D66" s="49">
        <f>D67+D73</f>
        <v>1.5895613</v>
      </c>
      <c r="E66" s="49">
        <f t="shared" ref="E66:O66" si="21">E67+E73</f>
        <v>498.5089155547729</v>
      </c>
      <c r="F66" s="49">
        <f t="shared" si="21"/>
        <v>0</v>
      </c>
      <c r="G66" s="49">
        <f t="shared" si="21"/>
        <v>0</v>
      </c>
      <c r="H66" s="49">
        <f t="shared" si="21"/>
        <v>0</v>
      </c>
      <c r="I66" s="49">
        <f t="shared" si="21"/>
        <v>498.5089155547729</v>
      </c>
      <c r="J66" s="49">
        <f t="shared" si="21"/>
        <v>0</v>
      </c>
      <c r="K66" s="49">
        <f t="shared" si="21"/>
        <v>37.58776082</v>
      </c>
      <c r="L66" s="49">
        <f t="shared" si="21"/>
        <v>0</v>
      </c>
      <c r="M66" s="49">
        <f t="shared" si="21"/>
        <v>250.35376884999999</v>
      </c>
      <c r="N66" s="49">
        <f t="shared" si="21"/>
        <v>0</v>
      </c>
      <c r="O66" s="49">
        <f t="shared" si="21"/>
        <v>248.15514670477287</v>
      </c>
      <c r="P66" s="44" t="s">
        <v>32</v>
      </c>
      <c r="Q66" s="45">
        <f t="shared" si="2"/>
        <v>212.76600802999999</v>
      </c>
      <c r="R66" s="44" t="s">
        <v>32</v>
      </c>
      <c r="S66" s="46">
        <f t="shared" si="3"/>
        <v>5.660512980512256</v>
      </c>
      <c r="T66" s="39" t="s">
        <v>32</v>
      </c>
      <c r="W66" s="47"/>
      <c r="Z66" s="47"/>
    </row>
    <row r="67" spans="1:26" x14ac:dyDescent="0.25">
      <c r="A67" s="40" t="s">
        <v>110</v>
      </c>
      <c r="B67" s="54" t="s">
        <v>111</v>
      </c>
      <c r="C67" s="42" t="s">
        <v>31</v>
      </c>
      <c r="D67" s="49">
        <f>D68+D70+D71</f>
        <v>0</v>
      </c>
      <c r="E67" s="49">
        <f t="shared" ref="E67:O67" si="22">E68+E70+E71</f>
        <v>25.926388619999997</v>
      </c>
      <c r="F67" s="49">
        <f t="shared" si="22"/>
        <v>0</v>
      </c>
      <c r="G67" s="49">
        <f t="shared" si="22"/>
        <v>0</v>
      </c>
      <c r="H67" s="49">
        <f t="shared" si="22"/>
        <v>0</v>
      </c>
      <c r="I67" s="49">
        <f t="shared" si="22"/>
        <v>25.926388619999997</v>
      </c>
      <c r="J67" s="49">
        <f t="shared" si="22"/>
        <v>0</v>
      </c>
      <c r="K67" s="49">
        <f t="shared" si="22"/>
        <v>25.926388619999997</v>
      </c>
      <c r="L67" s="49">
        <f t="shared" si="22"/>
        <v>0</v>
      </c>
      <c r="M67" s="49">
        <f t="shared" si="22"/>
        <v>25.90033309</v>
      </c>
      <c r="N67" s="49">
        <f t="shared" si="22"/>
        <v>0</v>
      </c>
      <c r="O67" s="49">
        <f t="shared" si="22"/>
        <v>2.6055530000000715E-2</v>
      </c>
      <c r="P67" s="44" t="s">
        <v>32</v>
      </c>
      <c r="Q67" s="45">
        <f t="shared" si="2"/>
        <v>-2.6055529999997162E-2</v>
      </c>
      <c r="R67" s="44" t="s">
        <v>32</v>
      </c>
      <c r="S67" s="46">
        <f t="shared" si="3"/>
        <v>-1.0049810786180047E-3</v>
      </c>
      <c r="T67" s="39" t="s">
        <v>32</v>
      </c>
      <c r="W67" s="47"/>
      <c r="Z67" s="47"/>
    </row>
    <row r="68" spans="1:26" ht="94.5" x14ac:dyDescent="0.25">
      <c r="A68" s="40" t="s">
        <v>110</v>
      </c>
      <c r="B68" s="41" t="s">
        <v>112</v>
      </c>
      <c r="C68" s="42" t="s">
        <v>31</v>
      </c>
      <c r="D68" s="49">
        <f>SUM(D69)</f>
        <v>0</v>
      </c>
      <c r="E68" s="49">
        <f t="shared" ref="E68:O68" si="23">SUM(E69)</f>
        <v>15.050113079999999</v>
      </c>
      <c r="F68" s="49">
        <f t="shared" si="23"/>
        <v>0</v>
      </c>
      <c r="G68" s="49">
        <f t="shared" si="23"/>
        <v>0</v>
      </c>
      <c r="H68" s="49">
        <f t="shared" si="23"/>
        <v>0</v>
      </c>
      <c r="I68" s="49">
        <f t="shared" si="23"/>
        <v>15.050113079999999</v>
      </c>
      <c r="J68" s="49">
        <f t="shared" si="23"/>
        <v>0</v>
      </c>
      <c r="K68" s="49">
        <f t="shared" si="23"/>
        <v>15.050113079999999</v>
      </c>
      <c r="L68" s="49">
        <f t="shared" si="23"/>
        <v>0</v>
      </c>
      <c r="M68" s="49">
        <f t="shared" si="23"/>
        <v>15.050113080000001</v>
      </c>
      <c r="N68" s="49">
        <f t="shared" si="23"/>
        <v>0</v>
      </c>
      <c r="O68" s="49">
        <f t="shared" si="23"/>
        <v>0</v>
      </c>
      <c r="P68" s="44" t="s">
        <v>32</v>
      </c>
      <c r="Q68" s="45">
        <f t="shared" si="2"/>
        <v>1.7763568394002505E-15</v>
      </c>
      <c r="R68" s="44" t="s">
        <v>32</v>
      </c>
      <c r="S68" s="46">
        <f t="shared" si="3"/>
        <v>1.180294679487053E-16</v>
      </c>
      <c r="T68" s="39" t="s">
        <v>32</v>
      </c>
      <c r="W68" s="47"/>
      <c r="Z68" s="47"/>
    </row>
    <row r="69" spans="1:26" ht="141.75" x14ac:dyDescent="0.25">
      <c r="A69" s="40" t="s">
        <v>110</v>
      </c>
      <c r="B69" s="41" t="s">
        <v>113</v>
      </c>
      <c r="C69" s="42" t="s">
        <v>114</v>
      </c>
      <c r="D69" s="49" t="s">
        <v>32</v>
      </c>
      <c r="E69" s="49">
        <v>15.050113079999999</v>
      </c>
      <c r="F69" s="49" t="s">
        <v>32</v>
      </c>
      <c r="G69" s="49">
        <v>0</v>
      </c>
      <c r="H69" s="49" t="s">
        <v>32</v>
      </c>
      <c r="I69" s="49">
        <v>15.050113079999999</v>
      </c>
      <c r="J69" s="49" t="s">
        <v>32</v>
      </c>
      <c r="K69" s="49">
        <v>15.050113079999999</v>
      </c>
      <c r="L69" s="49" t="s">
        <v>32</v>
      </c>
      <c r="M69" s="49">
        <v>15.050113080000001</v>
      </c>
      <c r="N69" s="44" t="s">
        <v>32</v>
      </c>
      <c r="O69" s="50">
        <f>I69-M69</f>
        <v>0</v>
      </c>
      <c r="P69" s="44" t="s">
        <v>32</v>
      </c>
      <c r="Q69" s="45">
        <f t="shared" si="2"/>
        <v>1.7763568394002505E-15</v>
      </c>
      <c r="R69" s="44" t="s">
        <v>32</v>
      </c>
      <c r="S69" s="46">
        <f t="shared" si="3"/>
        <v>1.180294679487053E-16</v>
      </c>
      <c r="T69" s="52" t="s">
        <v>32</v>
      </c>
      <c r="W69" s="47"/>
      <c r="Z69" s="47"/>
    </row>
    <row r="70" spans="1:26" ht="78.75" x14ac:dyDescent="0.25">
      <c r="A70" s="40" t="s">
        <v>110</v>
      </c>
      <c r="B70" s="41" t="s">
        <v>115</v>
      </c>
      <c r="C70" s="42" t="s">
        <v>31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4" t="s">
        <v>32</v>
      </c>
      <c r="Q70" s="45">
        <f t="shared" si="2"/>
        <v>0</v>
      </c>
      <c r="R70" s="44" t="s">
        <v>32</v>
      </c>
      <c r="S70" s="46" t="str">
        <f t="shared" si="3"/>
        <v>-</v>
      </c>
      <c r="T70" s="39" t="s">
        <v>32</v>
      </c>
      <c r="W70" s="47"/>
      <c r="Z70" s="47"/>
    </row>
    <row r="71" spans="1:26" ht="94.5" x14ac:dyDescent="0.25">
      <c r="A71" s="40" t="s">
        <v>110</v>
      </c>
      <c r="B71" s="41" t="s">
        <v>116</v>
      </c>
      <c r="C71" s="42" t="s">
        <v>31</v>
      </c>
      <c r="D71" s="49">
        <f>SUM(D72)</f>
        <v>0</v>
      </c>
      <c r="E71" s="49">
        <f t="shared" ref="E71:O71" si="24">SUM(E72)</f>
        <v>10.87627554</v>
      </c>
      <c r="F71" s="49">
        <f t="shared" si="24"/>
        <v>0</v>
      </c>
      <c r="G71" s="49">
        <f t="shared" si="24"/>
        <v>0</v>
      </c>
      <c r="H71" s="49">
        <f t="shared" si="24"/>
        <v>0</v>
      </c>
      <c r="I71" s="49">
        <f t="shared" si="24"/>
        <v>10.87627554</v>
      </c>
      <c r="J71" s="49">
        <f t="shared" si="24"/>
        <v>0</v>
      </c>
      <c r="K71" s="49">
        <f t="shared" si="24"/>
        <v>10.87627554</v>
      </c>
      <c r="L71" s="49">
        <f t="shared" si="24"/>
        <v>0</v>
      </c>
      <c r="M71" s="49">
        <f t="shared" si="24"/>
        <v>10.850220009999999</v>
      </c>
      <c r="N71" s="49">
        <f t="shared" si="24"/>
        <v>0</v>
      </c>
      <c r="O71" s="49">
        <f t="shared" si="24"/>
        <v>2.6055530000000715E-2</v>
      </c>
      <c r="P71" s="44" t="s">
        <v>32</v>
      </c>
      <c r="Q71" s="45">
        <f t="shared" si="2"/>
        <v>-2.6055530000000715E-2</v>
      </c>
      <c r="R71" s="44" t="s">
        <v>32</v>
      </c>
      <c r="S71" s="46">
        <f t="shared" si="3"/>
        <v>-2.3956298186980939E-3</v>
      </c>
      <c r="T71" s="39" t="s">
        <v>32</v>
      </c>
      <c r="W71" s="47"/>
      <c r="Z71" s="47"/>
    </row>
    <row r="72" spans="1:26" ht="126" x14ac:dyDescent="0.25">
      <c r="A72" s="40" t="s">
        <v>110</v>
      </c>
      <c r="B72" s="41" t="s">
        <v>117</v>
      </c>
      <c r="C72" s="42" t="s">
        <v>118</v>
      </c>
      <c r="D72" s="49" t="s">
        <v>32</v>
      </c>
      <c r="E72" s="49">
        <v>10.87627554</v>
      </c>
      <c r="F72" s="49" t="s">
        <v>32</v>
      </c>
      <c r="G72" s="49">
        <v>0</v>
      </c>
      <c r="H72" s="49" t="s">
        <v>32</v>
      </c>
      <c r="I72" s="49">
        <v>10.87627554</v>
      </c>
      <c r="J72" s="49" t="s">
        <v>32</v>
      </c>
      <c r="K72" s="49">
        <v>10.87627554</v>
      </c>
      <c r="L72" s="49" t="s">
        <v>32</v>
      </c>
      <c r="M72" s="49">
        <v>10.850220009999999</v>
      </c>
      <c r="N72" s="44" t="s">
        <v>32</v>
      </c>
      <c r="O72" s="50">
        <f>I72-M72</f>
        <v>2.6055530000000715E-2</v>
      </c>
      <c r="P72" s="44" t="s">
        <v>32</v>
      </c>
      <c r="Q72" s="45">
        <f t="shared" si="2"/>
        <v>-2.6055530000000715E-2</v>
      </c>
      <c r="R72" s="44" t="s">
        <v>32</v>
      </c>
      <c r="S72" s="46">
        <f t="shared" si="3"/>
        <v>-2.3956298186980939E-3</v>
      </c>
      <c r="T72" s="52" t="s">
        <v>32</v>
      </c>
      <c r="W72" s="47"/>
      <c r="Z72" s="47"/>
    </row>
    <row r="73" spans="1:26" x14ac:dyDescent="0.25">
      <c r="A73" s="40" t="s">
        <v>119</v>
      </c>
      <c r="B73" s="41" t="s">
        <v>120</v>
      </c>
      <c r="C73" s="42" t="s">
        <v>31</v>
      </c>
      <c r="D73" s="48">
        <f>D74+D77+D78</f>
        <v>1.5895613</v>
      </c>
      <c r="E73" s="48">
        <f t="shared" ref="E73:O73" si="25">E74+E77+E78</f>
        <v>472.58252693477289</v>
      </c>
      <c r="F73" s="48">
        <f t="shared" si="25"/>
        <v>0</v>
      </c>
      <c r="G73" s="48">
        <f t="shared" si="25"/>
        <v>0</v>
      </c>
      <c r="H73" s="48">
        <f t="shared" si="25"/>
        <v>0</v>
      </c>
      <c r="I73" s="48">
        <f t="shared" si="25"/>
        <v>472.58252693477289</v>
      </c>
      <c r="J73" s="48">
        <f t="shared" si="25"/>
        <v>0</v>
      </c>
      <c r="K73" s="48">
        <f t="shared" si="25"/>
        <v>11.661372200000001</v>
      </c>
      <c r="L73" s="48">
        <f t="shared" si="25"/>
        <v>0</v>
      </c>
      <c r="M73" s="48">
        <f t="shared" si="25"/>
        <v>224.45343575999999</v>
      </c>
      <c r="N73" s="48">
        <f t="shared" si="25"/>
        <v>0</v>
      </c>
      <c r="O73" s="48">
        <f t="shared" si="25"/>
        <v>248.12909117477287</v>
      </c>
      <c r="P73" s="44" t="s">
        <v>32</v>
      </c>
      <c r="Q73" s="45">
        <f t="shared" si="2"/>
        <v>212.79206356</v>
      </c>
      <c r="R73" s="44" t="s">
        <v>32</v>
      </c>
      <c r="S73" s="46">
        <f t="shared" si="3"/>
        <v>18.247600703457522</v>
      </c>
      <c r="T73" s="39" t="s">
        <v>32</v>
      </c>
      <c r="W73" s="47"/>
      <c r="Z73" s="47"/>
    </row>
    <row r="74" spans="1:26" ht="94.5" x14ac:dyDescent="0.25">
      <c r="A74" s="40" t="s">
        <v>119</v>
      </c>
      <c r="B74" s="41" t="s">
        <v>112</v>
      </c>
      <c r="C74" s="42" t="s">
        <v>31</v>
      </c>
      <c r="D74" s="49">
        <f>SUM(D75:D76)</f>
        <v>1.5895613</v>
      </c>
      <c r="E74" s="49">
        <f t="shared" ref="E74:O74" si="26">SUM(E75:E76)</f>
        <v>352.0451871449909</v>
      </c>
      <c r="F74" s="49">
        <f t="shared" si="26"/>
        <v>0</v>
      </c>
      <c r="G74" s="49">
        <f t="shared" si="26"/>
        <v>0</v>
      </c>
      <c r="H74" s="49">
        <f t="shared" si="26"/>
        <v>0</v>
      </c>
      <c r="I74" s="49">
        <f t="shared" si="26"/>
        <v>352.0451871449909</v>
      </c>
      <c r="J74" s="49">
        <f t="shared" si="26"/>
        <v>0</v>
      </c>
      <c r="K74" s="49">
        <f t="shared" si="26"/>
        <v>11.661372200000001</v>
      </c>
      <c r="L74" s="49">
        <f t="shared" si="26"/>
        <v>0</v>
      </c>
      <c r="M74" s="49">
        <f t="shared" si="26"/>
        <v>221.52204824</v>
      </c>
      <c r="N74" s="49">
        <f t="shared" si="26"/>
        <v>0</v>
      </c>
      <c r="O74" s="49">
        <f t="shared" si="26"/>
        <v>130.52313890499087</v>
      </c>
      <c r="P74" s="44" t="s">
        <v>32</v>
      </c>
      <c r="Q74" s="45">
        <f t="shared" si="2"/>
        <v>209.86067604000002</v>
      </c>
      <c r="R74" s="44" t="s">
        <v>32</v>
      </c>
      <c r="S74" s="46">
        <f t="shared" si="3"/>
        <v>17.996224838788699</v>
      </c>
      <c r="T74" s="39" t="s">
        <v>32</v>
      </c>
      <c r="W74" s="47"/>
      <c r="Z74" s="47"/>
    </row>
    <row r="75" spans="1:26" ht="236.25" x14ac:dyDescent="0.25">
      <c r="A75" s="40" t="s">
        <v>119</v>
      </c>
      <c r="B75" s="41" t="s">
        <v>121</v>
      </c>
      <c r="C75" s="42" t="s">
        <v>122</v>
      </c>
      <c r="D75" s="49">
        <v>1.5895613</v>
      </c>
      <c r="E75" s="49">
        <v>11.661372200000001</v>
      </c>
      <c r="F75" s="49" t="s">
        <v>32</v>
      </c>
      <c r="G75" s="49">
        <v>0</v>
      </c>
      <c r="H75" s="49" t="s">
        <v>32</v>
      </c>
      <c r="I75" s="49">
        <v>11.661372200000001</v>
      </c>
      <c r="J75" s="49" t="s">
        <v>32</v>
      </c>
      <c r="K75" s="49">
        <v>11.661372200000001</v>
      </c>
      <c r="L75" s="49" t="s">
        <v>32</v>
      </c>
      <c r="M75" s="49">
        <v>11.652311699999998</v>
      </c>
      <c r="N75" s="44" t="s">
        <v>32</v>
      </c>
      <c r="O75" s="50">
        <f t="shared" ref="O75:O76" si="27">I75-M75</f>
        <v>9.0605000000021363E-3</v>
      </c>
      <c r="P75" s="44" t="s">
        <v>32</v>
      </c>
      <c r="Q75" s="45">
        <f t="shared" si="2"/>
        <v>-9.0605000000021363E-3</v>
      </c>
      <c r="R75" s="44" t="s">
        <v>32</v>
      </c>
      <c r="S75" s="46">
        <f t="shared" si="3"/>
        <v>-7.7696688216521688E-4</v>
      </c>
      <c r="T75" s="52" t="s">
        <v>32</v>
      </c>
      <c r="W75" s="47"/>
      <c r="Z75" s="47"/>
    </row>
    <row r="76" spans="1:26" ht="110.25" x14ac:dyDescent="0.25">
      <c r="A76" s="40" t="s">
        <v>119</v>
      </c>
      <c r="B76" s="41" t="s">
        <v>123</v>
      </c>
      <c r="C76" s="42" t="s">
        <v>124</v>
      </c>
      <c r="D76" s="49" t="s">
        <v>32</v>
      </c>
      <c r="E76" s="49">
        <v>340.38381494499089</v>
      </c>
      <c r="F76" s="49" t="s">
        <v>32</v>
      </c>
      <c r="G76" s="49">
        <v>0</v>
      </c>
      <c r="H76" s="49" t="s">
        <v>32</v>
      </c>
      <c r="I76" s="49">
        <v>340.38381494499089</v>
      </c>
      <c r="J76" s="49" t="s">
        <v>32</v>
      </c>
      <c r="K76" s="49" t="s">
        <v>32</v>
      </c>
      <c r="L76" s="49" t="s">
        <v>32</v>
      </c>
      <c r="M76" s="49">
        <v>209.86973654000002</v>
      </c>
      <c r="N76" s="44" t="s">
        <v>32</v>
      </c>
      <c r="O76" s="50">
        <f t="shared" si="27"/>
        <v>130.51407840499087</v>
      </c>
      <c r="P76" s="44" t="s">
        <v>32</v>
      </c>
      <c r="Q76" s="45" t="str">
        <f t="shared" si="2"/>
        <v>нд</v>
      </c>
      <c r="R76" s="44" t="s">
        <v>32</v>
      </c>
      <c r="S76" s="46" t="str">
        <f t="shared" si="3"/>
        <v>нд</v>
      </c>
      <c r="T76" s="51" t="s">
        <v>368</v>
      </c>
      <c r="W76" s="47"/>
      <c r="Z76" s="47"/>
    </row>
    <row r="77" spans="1:26" ht="78.75" x14ac:dyDescent="0.25">
      <c r="A77" s="40" t="s">
        <v>119</v>
      </c>
      <c r="B77" s="41" t="s">
        <v>115</v>
      </c>
      <c r="C77" s="42" t="s">
        <v>31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4" t="s">
        <v>32</v>
      </c>
      <c r="Q77" s="45">
        <f t="shared" si="2"/>
        <v>0</v>
      </c>
      <c r="R77" s="44" t="s">
        <v>32</v>
      </c>
      <c r="S77" s="46" t="str">
        <f t="shared" si="3"/>
        <v>-</v>
      </c>
      <c r="T77" s="39" t="s">
        <v>32</v>
      </c>
      <c r="W77" s="47"/>
      <c r="Z77" s="47"/>
    </row>
    <row r="78" spans="1:26" ht="94.5" x14ac:dyDescent="0.25">
      <c r="A78" s="40" t="s">
        <v>119</v>
      </c>
      <c r="B78" s="41" t="s">
        <v>116</v>
      </c>
      <c r="C78" s="42" t="s">
        <v>31</v>
      </c>
      <c r="D78" s="49">
        <f>SUM(D79)</f>
        <v>0</v>
      </c>
      <c r="E78" s="49">
        <f t="shared" ref="E78:O78" si="28">SUM(E79)</f>
        <v>120.537339789782</v>
      </c>
      <c r="F78" s="49">
        <f t="shared" si="28"/>
        <v>0</v>
      </c>
      <c r="G78" s="49">
        <f t="shared" si="28"/>
        <v>0</v>
      </c>
      <c r="H78" s="49">
        <f t="shared" si="28"/>
        <v>0</v>
      </c>
      <c r="I78" s="49">
        <f t="shared" si="28"/>
        <v>120.537339789782</v>
      </c>
      <c r="J78" s="49">
        <f t="shared" si="28"/>
        <v>0</v>
      </c>
      <c r="K78" s="49">
        <f t="shared" si="28"/>
        <v>0</v>
      </c>
      <c r="L78" s="49">
        <f t="shared" si="28"/>
        <v>0</v>
      </c>
      <c r="M78" s="49">
        <f t="shared" si="28"/>
        <v>2.9313875199999999</v>
      </c>
      <c r="N78" s="49">
        <f t="shared" si="28"/>
        <v>0</v>
      </c>
      <c r="O78" s="49">
        <f t="shared" si="28"/>
        <v>117.60595226978199</v>
      </c>
      <c r="P78" s="44" t="s">
        <v>32</v>
      </c>
      <c r="Q78" s="45">
        <f t="shared" si="2"/>
        <v>2.9313875199999999</v>
      </c>
      <c r="R78" s="44" t="s">
        <v>32</v>
      </c>
      <c r="S78" s="46" t="str">
        <f t="shared" si="3"/>
        <v>-</v>
      </c>
      <c r="T78" s="39" t="s">
        <v>32</v>
      </c>
      <c r="W78" s="47"/>
      <c r="Z78" s="47"/>
    </row>
    <row r="79" spans="1:26" ht="110.25" x14ac:dyDescent="0.25">
      <c r="A79" s="40" t="s">
        <v>119</v>
      </c>
      <c r="B79" s="41" t="s">
        <v>125</v>
      </c>
      <c r="C79" s="42" t="s">
        <v>126</v>
      </c>
      <c r="D79" s="49" t="s">
        <v>32</v>
      </c>
      <c r="E79" s="49">
        <v>120.537339789782</v>
      </c>
      <c r="F79" s="49" t="s">
        <v>32</v>
      </c>
      <c r="G79" s="49">
        <v>0</v>
      </c>
      <c r="H79" s="49" t="s">
        <v>32</v>
      </c>
      <c r="I79" s="49">
        <v>120.537339789782</v>
      </c>
      <c r="J79" s="49" t="s">
        <v>32</v>
      </c>
      <c r="K79" s="49" t="s">
        <v>32</v>
      </c>
      <c r="L79" s="49" t="s">
        <v>32</v>
      </c>
      <c r="M79" s="49">
        <v>2.9313875199999999</v>
      </c>
      <c r="N79" s="44" t="s">
        <v>32</v>
      </c>
      <c r="O79" s="50">
        <f>I79-M79</f>
        <v>117.60595226978199</v>
      </c>
      <c r="P79" s="44" t="s">
        <v>32</v>
      </c>
      <c r="Q79" s="45" t="str">
        <f t="shared" si="2"/>
        <v>нд</v>
      </c>
      <c r="R79" s="44" t="s">
        <v>32</v>
      </c>
      <c r="S79" s="46" t="str">
        <f t="shared" si="3"/>
        <v>нд</v>
      </c>
      <c r="T79" s="51" t="s">
        <v>368</v>
      </c>
      <c r="W79" s="47"/>
      <c r="Z79" s="47"/>
    </row>
    <row r="80" spans="1:26" ht="78.75" x14ac:dyDescent="0.25">
      <c r="A80" s="40" t="s">
        <v>127</v>
      </c>
      <c r="B80" s="41" t="s">
        <v>128</v>
      </c>
      <c r="C80" s="42" t="s">
        <v>31</v>
      </c>
      <c r="D80" s="49">
        <f>D81+D82</f>
        <v>171.16422833333334</v>
      </c>
      <c r="E80" s="49">
        <f t="shared" ref="E80:O80" si="29">E81+E82</f>
        <v>1333.8503457832435</v>
      </c>
      <c r="F80" s="49">
        <f t="shared" si="29"/>
        <v>0</v>
      </c>
      <c r="G80" s="49">
        <f t="shared" si="29"/>
        <v>618.71048941000004</v>
      </c>
      <c r="H80" s="49">
        <f t="shared" si="29"/>
        <v>0</v>
      </c>
      <c r="I80" s="49">
        <f t="shared" si="29"/>
        <v>715.13985637324345</v>
      </c>
      <c r="J80" s="49">
        <f t="shared" si="29"/>
        <v>0</v>
      </c>
      <c r="K80" s="49">
        <f t="shared" si="29"/>
        <v>715.13985637324345</v>
      </c>
      <c r="L80" s="49">
        <f t="shared" si="29"/>
        <v>0</v>
      </c>
      <c r="M80" s="49">
        <f t="shared" si="29"/>
        <v>516.22300242000006</v>
      </c>
      <c r="N80" s="49">
        <f t="shared" si="29"/>
        <v>0</v>
      </c>
      <c r="O80" s="49">
        <f t="shared" si="29"/>
        <v>198.91685395324345</v>
      </c>
      <c r="P80" s="44" t="s">
        <v>32</v>
      </c>
      <c r="Q80" s="45">
        <f t="shared" si="2"/>
        <v>-198.91685395324339</v>
      </c>
      <c r="R80" s="44" t="s">
        <v>32</v>
      </c>
      <c r="S80" s="46">
        <f t="shared" si="3"/>
        <v>-0.2781509828888985</v>
      </c>
      <c r="T80" s="39" t="s">
        <v>32</v>
      </c>
      <c r="W80" s="47"/>
      <c r="Z80" s="47"/>
    </row>
    <row r="81" spans="1:26" ht="63" x14ac:dyDescent="0.25">
      <c r="A81" s="40" t="s">
        <v>129</v>
      </c>
      <c r="B81" s="41" t="s">
        <v>130</v>
      </c>
      <c r="C81" s="42" t="s">
        <v>31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4" t="s">
        <v>32</v>
      </c>
      <c r="Q81" s="45">
        <f t="shared" si="2"/>
        <v>0</v>
      </c>
      <c r="R81" s="44" t="s">
        <v>32</v>
      </c>
      <c r="S81" s="46" t="str">
        <f t="shared" si="3"/>
        <v>-</v>
      </c>
      <c r="T81" s="39" t="s">
        <v>32</v>
      </c>
      <c r="W81" s="47"/>
      <c r="Z81" s="47"/>
    </row>
    <row r="82" spans="1:26" ht="63" x14ac:dyDescent="0.25">
      <c r="A82" s="40" t="s">
        <v>131</v>
      </c>
      <c r="B82" s="41" t="s">
        <v>132</v>
      </c>
      <c r="C82" s="42" t="s">
        <v>31</v>
      </c>
      <c r="D82" s="49">
        <f t="shared" ref="D82:O82" si="30">SUM(D83:D87)</f>
        <v>171.16422833333334</v>
      </c>
      <c r="E82" s="49">
        <f t="shared" si="30"/>
        <v>1333.8503457832435</v>
      </c>
      <c r="F82" s="49">
        <f t="shared" si="30"/>
        <v>0</v>
      </c>
      <c r="G82" s="49">
        <f t="shared" si="30"/>
        <v>618.71048941000004</v>
      </c>
      <c r="H82" s="49">
        <f t="shared" si="30"/>
        <v>0</v>
      </c>
      <c r="I82" s="49">
        <f t="shared" si="30"/>
        <v>715.13985637324345</v>
      </c>
      <c r="J82" s="49">
        <f t="shared" si="30"/>
        <v>0</v>
      </c>
      <c r="K82" s="49">
        <f t="shared" si="30"/>
        <v>715.13985637324345</v>
      </c>
      <c r="L82" s="49">
        <f t="shared" si="30"/>
        <v>0</v>
      </c>
      <c r="M82" s="49">
        <f t="shared" si="30"/>
        <v>516.22300242000006</v>
      </c>
      <c r="N82" s="49">
        <f t="shared" si="30"/>
        <v>0</v>
      </c>
      <c r="O82" s="49">
        <f t="shared" si="30"/>
        <v>198.91685395324345</v>
      </c>
      <c r="P82" s="44" t="s">
        <v>32</v>
      </c>
      <c r="Q82" s="45">
        <f t="shared" si="2"/>
        <v>-198.91685395324339</v>
      </c>
      <c r="R82" s="44" t="s">
        <v>32</v>
      </c>
      <c r="S82" s="46">
        <f t="shared" si="3"/>
        <v>-0.2781509828888985</v>
      </c>
      <c r="T82" s="39" t="s">
        <v>32</v>
      </c>
      <c r="W82" s="47"/>
      <c r="Z82" s="47"/>
    </row>
    <row r="83" spans="1:26" ht="94.5" x14ac:dyDescent="0.25">
      <c r="A83" s="40" t="s">
        <v>131</v>
      </c>
      <c r="B83" s="41" t="s">
        <v>133</v>
      </c>
      <c r="C83" s="42" t="s">
        <v>134</v>
      </c>
      <c r="D83" s="49">
        <v>52.425474999999999</v>
      </c>
      <c r="E83" s="49">
        <v>402.19859333333301</v>
      </c>
      <c r="F83" s="49" t="s">
        <v>32</v>
      </c>
      <c r="G83" s="49">
        <v>343.14106032000001</v>
      </c>
      <c r="H83" s="49" t="s">
        <v>32</v>
      </c>
      <c r="I83" s="49">
        <v>59.057533013333</v>
      </c>
      <c r="J83" s="49" t="s">
        <v>32</v>
      </c>
      <c r="K83" s="49">
        <v>59.057533013333</v>
      </c>
      <c r="L83" s="49" t="s">
        <v>32</v>
      </c>
      <c r="M83" s="49">
        <v>36.407402329999968</v>
      </c>
      <c r="N83" s="44" t="s">
        <v>32</v>
      </c>
      <c r="O83" s="50">
        <f t="shared" ref="O83:O87" si="31">I83-M83</f>
        <v>22.650130683333032</v>
      </c>
      <c r="P83" s="44" t="s">
        <v>32</v>
      </c>
      <c r="Q83" s="45">
        <f t="shared" si="2"/>
        <v>-22.650130683333032</v>
      </c>
      <c r="R83" s="44" t="s">
        <v>32</v>
      </c>
      <c r="S83" s="46">
        <f t="shared" si="3"/>
        <v>-0.38352652959986444</v>
      </c>
      <c r="T83" s="51" t="s">
        <v>373</v>
      </c>
      <c r="W83" s="47"/>
      <c r="X83" s="53"/>
      <c r="Z83" s="47"/>
    </row>
    <row r="84" spans="1:26" ht="126" x14ac:dyDescent="0.25">
      <c r="A84" s="40" t="s">
        <v>131</v>
      </c>
      <c r="B84" s="41" t="s">
        <v>135</v>
      </c>
      <c r="C84" s="42" t="s">
        <v>136</v>
      </c>
      <c r="D84" s="49">
        <v>36.452333333333335</v>
      </c>
      <c r="E84" s="49">
        <v>283.67130333166699</v>
      </c>
      <c r="F84" s="49" t="s">
        <v>32</v>
      </c>
      <c r="G84" s="49">
        <v>234.11616660999999</v>
      </c>
      <c r="H84" s="49" t="s">
        <v>32</v>
      </c>
      <c r="I84" s="49">
        <v>49.555136721666997</v>
      </c>
      <c r="J84" s="49" t="s">
        <v>32</v>
      </c>
      <c r="K84" s="49">
        <v>49.555136721666997</v>
      </c>
      <c r="L84" s="49" t="s">
        <v>32</v>
      </c>
      <c r="M84" s="49">
        <v>32.698065710000016</v>
      </c>
      <c r="N84" s="44" t="s">
        <v>32</v>
      </c>
      <c r="O84" s="50">
        <f t="shared" si="31"/>
        <v>16.857071011666982</v>
      </c>
      <c r="P84" s="44" t="s">
        <v>32</v>
      </c>
      <c r="Q84" s="45">
        <f t="shared" si="2"/>
        <v>-16.857071011666982</v>
      </c>
      <c r="R84" s="44" t="s">
        <v>32</v>
      </c>
      <c r="S84" s="46">
        <f t="shared" si="3"/>
        <v>-0.34016798513435564</v>
      </c>
      <c r="T84" s="51" t="s">
        <v>374</v>
      </c>
      <c r="W84" s="47"/>
      <c r="X84" s="53"/>
      <c r="Z84" s="47"/>
    </row>
    <row r="85" spans="1:26" ht="157.5" x14ac:dyDescent="0.25">
      <c r="A85" s="40" t="s">
        <v>131</v>
      </c>
      <c r="B85" s="41" t="s">
        <v>137</v>
      </c>
      <c r="C85" s="42" t="s">
        <v>138</v>
      </c>
      <c r="D85" s="49">
        <v>80.373516666666674</v>
      </c>
      <c r="E85" s="49">
        <v>622.62096422210334</v>
      </c>
      <c r="F85" s="49" t="s">
        <v>32</v>
      </c>
      <c r="G85" s="49">
        <v>32.339341189999999</v>
      </c>
      <c r="H85" s="49" t="s">
        <v>32</v>
      </c>
      <c r="I85" s="49">
        <v>590.28162303210331</v>
      </c>
      <c r="J85" s="49" t="s">
        <v>32</v>
      </c>
      <c r="K85" s="49">
        <v>590.28162303210331</v>
      </c>
      <c r="L85" s="49" t="s">
        <v>32</v>
      </c>
      <c r="M85" s="49">
        <v>443.00118035000003</v>
      </c>
      <c r="N85" s="44" t="s">
        <v>32</v>
      </c>
      <c r="O85" s="50">
        <f t="shared" si="31"/>
        <v>147.28044268210328</v>
      </c>
      <c r="P85" s="44" t="s">
        <v>32</v>
      </c>
      <c r="Q85" s="45">
        <f t="shared" si="2"/>
        <v>-147.28044268210328</v>
      </c>
      <c r="R85" s="44" t="s">
        <v>32</v>
      </c>
      <c r="S85" s="46">
        <f t="shared" si="3"/>
        <v>-0.24950877163609958</v>
      </c>
      <c r="T85" s="51" t="s">
        <v>375</v>
      </c>
      <c r="W85" s="47"/>
      <c r="X85" s="53"/>
      <c r="Z85" s="47"/>
    </row>
    <row r="86" spans="1:26" ht="110.25" x14ac:dyDescent="0.25">
      <c r="A86" s="40" t="s">
        <v>131</v>
      </c>
      <c r="B86" s="41" t="s">
        <v>139</v>
      </c>
      <c r="C86" s="42" t="s">
        <v>140</v>
      </c>
      <c r="D86" s="49" t="s">
        <v>32</v>
      </c>
      <c r="E86" s="49">
        <v>10.12555239614014</v>
      </c>
      <c r="F86" s="49" t="s">
        <v>32</v>
      </c>
      <c r="G86" s="49">
        <v>0.36738999999999999</v>
      </c>
      <c r="H86" s="49" t="s">
        <v>32</v>
      </c>
      <c r="I86" s="49">
        <v>9.7581623961401398</v>
      </c>
      <c r="J86" s="49" t="s">
        <v>32</v>
      </c>
      <c r="K86" s="49">
        <v>9.7581623961401398</v>
      </c>
      <c r="L86" s="49" t="s">
        <v>32</v>
      </c>
      <c r="M86" s="49">
        <v>0</v>
      </c>
      <c r="N86" s="44" t="s">
        <v>32</v>
      </c>
      <c r="O86" s="50">
        <f t="shared" si="31"/>
        <v>9.7581623961401398</v>
      </c>
      <c r="P86" s="44" t="s">
        <v>32</v>
      </c>
      <c r="Q86" s="45">
        <f t="shared" si="2"/>
        <v>-9.7581623961401398</v>
      </c>
      <c r="R86" s="44" t="s">
        <v>32</v>
      </c>
      <c r="S86" s="46">
        <f t="shared" si="3"/>
        <v>-1</v>
      </c>
      <c r="T86" s="51" t="s">
        <v>376</v>
      </c>
      <c r="W86" s="47"/>
      <c r="X86" s="53"/>
      <c r="Z86" s="47"/>
    </row>
    <row r="87" spans="1:26" ht="94.5" x14ac:dyDescent="0.25">
      <c r="A87" s="40" t="s">
        <v>131</v>
      </c>
      <c r="B87" s="41" t="s">
        <v>141</v>
      </c>
      <c r="C87" s="42" t="s">
        <v>142</v>
      </c>
      <c r="D87" s="49">
        <v>1.9129033333333334</v>
      </c>
      <c r="E87" s="49">
        <v>15.233932500000002</v>
      </c>
      <c r="F87" s="49" t="s">
        <v>32</v>
      </c>
      <c r="G87" s="49">
        <v>8.7465312900000001</v>
      </c>
      <c r="H87" s="49" t="s">
        <v>32</v>
      </c>
      <c r="I87" s="49">
        <v>6.4874012100000016</v>
      </c>
      <c r="J87" s="49" t="s">
        <v>32</v>
      </c>
      <c r="K87" s="49">
        <v>6.4874012100000025</v>
      </c>
      <c r="L87" s="49" t="s">
        <v>32</v>
      </c>
      <c r="M87" s="49">
        <v>4.1163540300000001</v>
      </c>
      <c r="N87" s="44" t="s">
        <v>32</v>
      </c>
      <c r="O87" s="50">
        <f t="shared" si="31"/>
        <v>2.3710471800000015</v>
      </c>
      <c r="P87" s="44" t="s">
        <v>32</v>
      </c>
      <c r="Q87" s="45">
        <f t="shared" si="2"/>
        <v>-2.3710471800000024</v>
      </c>
      <c r="R87" s="44" t="s">
        <v>32</v>
      </c>
      <c r="S87" s="46">
        <f t="shared" si="3"/>
        <v>-0.36548489961514213</v>
      </c>
      <c r="T87" s="51" t="s">
        <v>377</v>
      </c>
      <c r="W87" s="47"/>
      <c r="X87" s="53"/>
      <c r="Z87" s="47"/>
    </row>
    <row r="88" spans="1:26" ht="31.5" x14ac:dyDescent="0.25">
      <c r="A88" s="40" t="s">
        <v>143</v>
      </c>
      <c r="B88" s="41" t="s">
        <v>144</v>
      </c>
      <c r="C88" s="42" t="s">
        <v>31</v>
      </c>
      <c r="D88" s="48">
        <f t="shared" ref="D88:O88" si="32">D89+D97+D106+D110</f>
        <v>745.8033916666667</v>
      </c>
      <c r="E88" s="48">
        <f t="shared" si="32"/>
        <v>6910.4916959867887</v>
      </c>
      <c r="F88" s="48">
        <f t="shared" si="32"/>
        <v>0</v>
      </c>
      <c r="G88" s="48">
        <f t="shared" si="32"/>
        <v>1247.7431780278603</v>
      </c>
      <c r="H88" s="48">
        <f t="shared" si="32"/>
        <v>0</v>
      </c>
      <c r="I88" s="48">
        <f t="shared" si="32"/>
        <v>5662.7485179589294</v>
      </c>
      <c r="J88" s="48">
        <f t="shared" si="32"/>
        <v>0</v>
      </c>
      <c r="K88" s="48">
        <f t="shared" si="32"/>
        <v>2904.1129831348107</v>
      </c>
      <c r="L88" s="48">
        <f t="shared" si="32"/>
        <v>0</v>
      </c>
      <c r="M88" s="48">
        <f t="shared" si="32"/>
        <v>882.32585884000002</v>
      </c>
      <c r="N88" s="48">
        <f t="shared" si="32"/>
        <v>0</v>
      </c>
      <c r="O88" s="48">
        <f t="shared" si="32"/>
        <v>4780.422659118929</v>
      </c>
      <c r="P88" s="44" t="s">
        <v>32</v>
      </c>
      <c r="Q88" s="45">
        <f t="shared" si="2"/>
        <v>-2021.7871242948108</v>
      </c>
      <c r="R88" s="44" t="s">
        <v>32</v>
      </c>
      <c r="S88" s="46">
        <f t="shared" si="3"/>
        <v>-0.69618060180028407</v>
      </c>
      <c r="T88" s="39" t="s">
        <v>32</v>
      </c>
      <c r="W88" s="47"/>
      <c r="Z88" s="47"/>
    </row>
    <row r="89" spans="1:26" ht="63" x14ac:dyDescent="0.25">
      <c r="A89" s="40" t="s">
        <v>145</v>
      </c>
      <c r="B89" s="41" t="s">
        <v>146</v>
      </c>
      <c r="C89" s="42" t="s">
        <v>31</v>
      </c>
      <c r="D89" s="48">
        <f>D90+D96</f>
        <v>283.70501666666667</v>
      </c>
      <c r="E89" s="48">
        <f t="shared" ref="E89:O89" si="33">E90+E96</f>
        <v>2526.7473896795791</v>
      </c>
      <c r="F89" s="48">
        <f t="shared" si="33"/>
        <v>0</v>
      </c>
      <c r="G89" s="48">
        <f t="shared" si="33"/>
        <v>441.64031775000001</v>
      </c>
      <c r="H89" s="48">
        <f t="shared" si="33"/>
        <v>0</v>
      </c>
      <c r="I89" s="48">
        <f t="shared" si="33"/>
        <v>2085.1070719295794</v>
      </c>
      <c r="J89" s="48">
        <f t="shared" si="33"/>
        <v>0</v>
      </c>
      <c r="K89" s="48">
        <f t="shared" si="33"/>
        <v>1796.7493329795789</v>
      </c>
      <c r="L89" s="48">
        <f t="shared" si="33"/>
        <v>0</v>
      </c>
      <c r="M89" s="48">
        <f t="shared" si="33"/>
        <v>12.779192680000005</v>
      </c>
      <c r="N89" s="48">
        <f t="shared" si="33"/>
        <v>0</v>
      </c>
      <c r="O89" s="48">
        <f t="shared" si="33"/>
        <v>2072.3278792495794</v>
      </c>
      <c r="P89" s="44" t="s">
        <v>32</v>
      </c>
      <c r="Q89" s="45">
        <f t="shared" ref="Q89:Q153" si="34">IF(K89="нд","нд",(M89)-(K89))</f>
        <v>-1783.9701402995788</v>
      </c>
      <c r="R89" s="44" t="s">
        <v>32</v>
      </c>
      <c r="S89" s="46">
        <f t="shared" ref="S89:S153" si="35">IF(K89="нд","нд",IF((K89)&gt;0,Q89/(K89),"-"))</f>
        <v>-0.99288760404947074</v>
      </c>
      <c r="T89" s="39" t="s">
        <v>32</v>
      </c>
      <c r="W89" s="47"/>
      <c r="Z89" s="47"/>
    </row>
    <row r="90" spans="1:26" ht="31.5" x14ac:dyDescent="0.25">
      <c r="A90" s="40" t="s">
        <v>147</v>
      </c>
      <c r="B90" s="41" t="s">
        <v>148</v>
      </c>
      <c r="C90" s="42" t="s">
        <v>31</v>
      </c>
      <c r="D90" s="49">
        <f>SUM(D91:D95)</f>
        <v>283.70501666666667</v>
      </c>
      <c r="E90" s="49">
        <f t="shared" ref="E90:O90" si="36">SUM(E91:E95)</f>
        <v>2526.7473896795791</v>
      </c>
      <c r="F90" s="49">
        <f t="shared" si="36"/>
        <v>0</v>
      </c>
      <c r="G90" s="49">
        <f t="shared" si="36"/>
        <v>441.64031775000001</v>
      </c>
      <c r="H90" s="49">
        <f t="shared" si="36"/>
        <v>0</v>
      </c>
      <c r="I90" s="49">
        <f t="shared" si="36"/>
        <v>2085.1070719295794</v>
      </c>
      <c r="J90" s="49">
        <f t="shared" si="36"/>
        <v>0</v>
      </c>
      <c r="K90" s="49">
        <f t="shared" si="36"/>
        <v>1796.7493329795789</v>
      </c>
      <c r="L90" s="49">
        <f t="shared" si="36"/>
        <v>0</v>
      </c>
      <c r="M90" s="49">
        <f t="shared" si="36"/>
        <v>12.779192680000005</v>
      </c>
      <c r="N90" s="49">
        <f t="shared" si="36"/>
        <v>0</v>
      </c>
      <c r="O90" s="49">
        <f t="shared" si="36"/>
        <v>2072.3278792495794</v>
      </c>
      <c r="P90" s="44" t="s">
        <v>32</v>
      </c>
      <c r="Q90" s="45">
        <f t="shared" si="34"/>
        <v>-1783.9701402995788</v>
      </c>
      <c r="R90" s="44" t="s">
        <v>32</v>
      </c>
      <c r="S90" s="46">
        <f t="shared" si="35"/>
        <v>-0.99288760404947074</v>
      </c>
      <c r="T90" s="39" t="s">
        <v>32</v>
      </c>
      <c r="W90" s="47"/>
      <c r="Z90" s="47"/>
    </row>
    <row r="91" spans="1:26" ht="63" x14ac:dyDescent="0.25">
      <c r="A91" s="40" t="s">
        <v>147</v>
      </c>
      <c r="B91" s="41" t="s">
        <v>149</v>
      </c>
      <c r="C91" s="42" t="s">
        <v>150</v>
      </c>
      <c r="D91" s="49">
        <v>42.406333333333336</v>
      </c>
      <c r="E91" s="49">
        <v>326.64902766500001</v>
      </c>
      <c r="F91" s="49" t="s">
        <v>32</v>
      </c>
      <c r="G91" s="49">
        <v>310.44493396000001</v>
      </c>
      <c r="H91" s="49" t="s">
        <v>32</v>
      </c>
      <c r="I91" s="49">
        <v>16.204093704999991</v>
      </c>
      <c r="J91" s="49" t="s">
        <v>32</v>
      </c>
      <c r="K91" s="49">
        <v>16.204093704999991</v>
      </c>
      <c r="L91" s="49" t="s">
        <v>32</v>
      </c>
      <c r="M91" s="49">
        <v>10.815441640000003</v>
      </c>
      <c r="N91" s="44" t="s">
        <v>32</v>
      </c>
      <c r="O91" s="50">
        <f t="shared" ref="O91:O95" si="37">I91-M91</f>
        <v>5.3886520649999881</v>
      </c>
      <c r="P91" s="44" t="s">
        <v>32</v>
      </c>
      <c r="Q91" s="45">
        <f t="shared" si="34"/>
        <v>-5.3886520649999881</v>
      </c>
      <c r="R91" s="44" t="s">
        <v>32</v>
      </c>
      <c r="S91" s="46">
        <f t="shared" si="35"/>
        <v>-0.33254880915291468</v>
      </c>
      <c r="T91" s="51" t="s">
        <v>378</v>
      </c>
      <c r="W91" s="47"/>
      <c r="Z91" s="47"/>
    </row>
    <row r="92" spans="1:26" ht="63" x14ac:dyDescent="0.25">
      <c r="A92" s="40" t="s">
        <v>147</v>
      </c>
      <c r="B92" s="41" t="s">
        <v>151</v>
      </c>
      <c r="C92" s="42" t="s">
        <v>152</v>
      </c>
      <c r="D92" s="49">
        <v>14.379083333333334</v>
      </c>
      <c r="E92" s="49">
        <v>115.680487673333</v>
      </c>
      <c r="F92" s="49" t="s">
        <v>32</v>
      </c>
      <c r="G92" s="49">
        <v>111.0507638</v>
      </c>
      <c r="H92" s="49" t="s">
        <v>32</v>
      </c>
      <c r="I92" s="49">
        <v>4.6297238733330062</v>
      </c>
      <c r="J92" s="49" t="s">
        <v>32</v>
      </c>
      <c r="K92" s="49">
        <v>4.6297238733330062</v>
      </c>
      <c r="L92" s="49" t="s">
        <v>32</v>
      </c>
      <c r="M92" s="49">
        <v>1.9637510400000018</v>
      </c>
      <c r="N92" s="44" t="s">
        <v>32</v>
      </c>
      <c r="O92" s="50">
        <f t="shared" si="37"/>
        <v>2.6659728333330044</v>
      </c>
      <c r="P92" s="44" t="s">
        <v>32</v>
      </c>
      <c r="Q92" s="45">
        <f t="shared" si="34"/>
        <v>-2.6659728333330044</v>
      </c>
      <c r="R92" s="44" t="s">
        <v>32</v>
      </c>
      <c r="S92" s="46">
        <f t="shared" si="35"/>
        <v>-0.57583840986476187</v>
      </c>
      <c r="T92" s="51" t="s">
        <v>379</v>
      </c>
      <c r="W92" s="47"/>
      <c r="Z92" s="47"/>
    </row>
    <row r="93" spans="1:26" ht="78.75" x14ac:dyDescent="0.25">
      <c r="A93" s="40" t="s">
        <v>147</v>
      </c>
      <c r="B93" s="41" t="s">
        <v>153</v>
      </c>
      <c r="C93" s="42" t="s">
        <v>154</v>
      </c>
      <c r="D93" s="49">
        <v>12.907691666666667</v>
      </c>
      <c r="E93" s="49">
        <v>106.06358583762167</v>
      </c>
      <c r="F93" s="49" t="s">
        <v>32</v>
      </c>
      <c r="G93" s="49">
        <v>1.01961999</v>
      </c>
      <c r="H93" s="49" t="s">
        <v>32</v>
      </c>
      <c r="I93" s="49">
        <v>105.04396584762168</v>
      </c>
      <c r="J93" s="49" t="s">
        <v>32</v>
      </c>
      <c r="K93" s="49">
        <v>105.04396584762168</v>
      </c>
      <c r="L93" s="49" t="s">
        <v>32</v>
      </c>
      <c r="M93" s="49">
        <v>0</v>
      </c>
      <c r="N93" s="44" t="s">
        <v>32</v>
      </c>
      <c r="O93" s="50">
        <f t="shared" si="37"/>
        <v>105.04396584762168</v>
      </c>
      <c r="P93" s="44" t="s">
        <v>32</v>
      </c>
      <c r="Q93" s="45">
        <f t="shared" si="34"/>
        <v>-105.04396584762168</v>
      </c>
      <c r="R93" s="44" t="s">
        <v>32</v>
      </c>
      <c r="S93" s="46">
        <f t="shared" si="35"/>
        <v>-1</v>
      </c>
      <c r="T93" s="51" t="s">
        <v>380</v>
      </c>
      <c r="W93" s="47"/>
      <c r="Z93" s="47"/>
    </row>
    <row r="94" spans="1:26" ht="173.25" x14ac:dyDescent="0.25">
      <c r="A94" s="40" t="s">
        <v>147</v>
      </c>
      <c r="B94" s="41" t="s">
        <v>155</v>
      </c>
      <c r="C94" s="42" t="s">
        <v>156</v>
      </c>
      <c r="D94" s="49">
        <v>101.62515833333335</v>
      </c>
      <c r="E94" s="49">
        <v>862.46680623400005</v>
      </c>
      <c r="F94" s="49" t="s">
        <v>32</v>
      </c>
      <c r="G94" s="49">
        <v>12.533330000000001</v>
      </c>
      <c r="H94" s="49" t="s">
        <v>32</v>
      </c>
      <c r="I94" s="49">
        <v>849.93347623400007</v>
      </c>
      <c r="J94" s="49" t="s">
        <v>32</v>
      </c>
      <c r="K94" s="49">
        <v>849.93347623400007</v>
      </c>
      <c r="L94" s="49" t="s">
        <v>32</v>
      </c>
      <c r="M94" s="49">
        <v>0</v>
      </c>
      <c r="N94" s="44" t="s">
        <v>32</v>
      </c>
      <c r="O94" s="50">
        <f t="shared" si="37"/>
        <v>849.93347623400007</v>
      </c>
      <c r="P94" s="44" t="s">
        <v>32</v>
      </c>
      <c r="Q94" s="45">
        <f t="shared" si="34"/>
        <v>-849.93347623400007</v>
      </c>
      <c r="R94" s="44" t="s">
        <v>32</v>
      </c>
      <c r="S94" s="46">
        <f t="shared" si="35"/>
        <v>-1</v>
      </c>
      <c r="T94" s="51" t="s">
        <v>381</v>
      </c>
      <c r="W94" s="47"/>
      <c r="Z94" s="47"/>
    </row>
    <row r="95" spans="1:26" ht="173.25" x14ac:dyDescent="0.25">
      <c r="A95" s="40" t="s">
        <v>147</v>
      </c>
      <c r="B95" s="41" t="s">
        <v>157</v>
      </c>
      <c r="C95" s="42" t="s">
        <v>158</v>
      </c>
      <c r="D95" s="49">
        <v>112.38675000000001</v>
      </c>
      <c r="E95" s="49">
        <v>1115.8874822696246</v>
      </c>
      <c r="F95" s="49" t="s">
        <v>32</v>
      </c>
      <c r="G95" s="49">
        <v>6.5916699999999997</v>
      </c>
      <c r="H95" s="49" t="s">
        <v>32</v>
      </c>
      <c r="I95" s="49">
        <v>1109.2958122696245</v>
      </c>
      <c r="J95" s="49" t="s">
        <v>32</v>
      </c>
      <c r="K95" s="49">
        <v>820.93807331962421</v>
      </c>
      <c r="L95" s="49" t="s">
        <v>32</v>
      </c>
      <c r="M95" s="49">
        <v>0</v>
      </c>
      <c r="N95" s="44" t="s">
        <v>32</v>
      </c>
      <c r="O95" s="50">
        <f t="shared" si="37"/>
        <v>1109.2958122696245</v>
      </c>
      <c r="P95" s="44" t="s">
        <v>32</v>
      </c>
      <c r="Q95" s="45">
        <f t="shared" si="34"/>
        <v>-820.93807331962421</v>
      </c>
      <c r="R95" s="44" t="s">
        <v>32</v>
      </c>
      <c r="S95" s="46">
        <f t="shared" si="35"/>
        <v>-1</v>
      </c>
      <c r="T95" s="51" t="s">
        <v>381</v>
      </c>
      <c r="W95" s="47"/>
      <c r="Z95" s="47"/>
    </row>
    <row r="96" spans="1:26" ht="47.25" x14ac:dyDescent="0.25">
      <c r="A96" s="40" t="s">
        <v>159</v>
      </c>
      <c r="B96" s="41" t="s">
        <v>160</v>
      </c>
      <c r="C96" s="42" t="s">
        <v>31</v>
      </c>
      <c r="D96" s="49">
        <v>0</v>
      </c>
      <c r="E96" s="49">
        <v>0</v>
      </c>
      <c r="F96" s="49">
        <v>0</v>
      </c>
      <c r="G96" s="49">
        <v>0</v>
      </c>
      <c r="H96" s="49">
        <v>0</v>
      </c>
      <c r="I96" s="49">
        <v>0</v>
      </c>
      <c r="J96" s="49">
        <v>0</v>
      </c>
      <c r="K96" s="49">
        <v>0</v>
      </c>
      <c r="L96" s="49">
        <v>0</v>
      </c>
      <c r="M96" s="49">
        <v>0</v>
      </c>
      <c r="N96" s="49">
        <v>0</v>
      </c>
      <c r="O96" s="49">
        <v>0</v>
      </c>
      <c r="P96" s="44" t="s">
        <v>32</v>
      </c>
      <c r="Q96" s="45">
        <f t="shared" si="34"/>
        <v>0</v>
      </c>
      <c r="R96" s="44" t="s">
        <v>32</v>
      </c>
      <c r="S96" s="46" t="str">
        <f t="shared" si="35"/>
        <v>-</v>
      </c>
      <c r="T96" s="39" t="s">
        <v>32</v>
      </c>
      <c r="W96" s="47"/>
      <c r="Z96" s="47"/>
    </row>
    <row r="97" spans="1:26" ht="47.25" x14ac:dyDescent="0.25">
      <c r="A97" s="40" t="s">
        <v>161</v>
      </c>
      <c r="B97" s="41" t="s">
        <v>162</v>
      </c>
      <c r="C97" s="42" t="s">
        <v>31</v>
      </c>
      <c r="D97" s="49">
        <f>D98+D105</f>
        <v>108.72301666666668</v>
      </c>
      <c r="E97" s="49">
        <f t="shared" ref="E97:O97" si="38">E98+E105</f>
        <v>1213.8996104122118</v>
      </c>
      <c r="F97" s="49">
        <f t="shared" si="38"/>
        <v>0</v>
      </c>
      <c r="G97" s="49">
        <f t="shared" si="38"/>
        <v>435.51249894500006</v>
      </c>
      <c r="H97" s="49">
        <f t="shared" si="38"/>
        <v>0</v>
      </c>
      <c r="I97" s="49">
        <f t="shared" si="38"/>
        <v>778.38711146721164</v>
      </c>
      <c r="J97" s="49">
        <f t="shared" si="38"/>
        <v>0</v>
      </c>
      <c r="K97" s="49">
        <f t="shared" si="38"/>
        <v>501.88438507761657</v>
      </c>
      <c r="L97" s="49">
        <f t="shared" si="38"/>
        <v>0</v>
      </c>
      <c r="M97" s="49">
        <f t="shared" si="38"/>
        <v>215.28287548</v>
      </c>
      <c r="N97" s="49">
        <f t="shared" si="38"/>
        <v>0</v>
      </c>
      <c r="O97" s="49">
        <f t="shared" si="38"/>
        <v>563.10423598721161</v>
      </c>
      <c r="P97" s="44" t="s">
        <v>32</v>
      </c>
      <c r="Q97" s="45">
        <f t="shared" si="34"/>
        <v>-286.60150959761654</v>
      </c>
      <c r="R97" s="44" t="s">
        <v>32</v>
      </c>
      <c r="S97" s="46">
        <f t="shared" si="35"/>
        <v>-0.57105085975785741</v>
      </c>
      <c r="T97" s="39" t="s">
        <v>32</v>
      </c>
      <c r="W97" s="47"/>
      <c r="Z97" s="47"/>
    </row>
    <row r="98" spans="1:26" ht="31.5" x14ac:dyDescent="0.25">
      <c r="A98" s="40" t="s">
        <v>163</v>
      </c>
      <c r="B98" s="41" t="s">
        <v>164</v>
      </c>
      <c r="C98" s="42" t="s">
        <v>31</v>
      </c>
      <c r="D98" s="49">
        <f>SUM(D99:D104)</f>
        <v>108.72301666666668</v>
      </c>
      <c r="E98" s="49">
        <f t="shared" ref="E98:O98" si="39">SUM(E99:E104)</f>
        <v>1213.8996104122118</v>
      </c>
      <c r="F98" s="49">
        <f t="shared" si="39"/>
        <v>0</v>
      </c>
      <c r="G98" s="49">
        <f t="shared" si="39"/>
        <v>435.51249894500006</v>
      </c>
      <c r="H98" s="49">
        <f t="shared" si="39"/>
        <v>0</v>
      </c>
      <c r="I98" s="49">
        <f t="shared" si="39"/>
        <v>778.38711146721164</v>
      </c>
      <c r="J98" s="49">
        <f t="shared" si="39"/>
        <v>0</v>
      </c>
      <c r="K98" s="49">
        <f t="shared" si="39"/>
        <v>501.88438507761657</v>
      </c>
      <c r="L98" s="49">
        <f t="shared" si="39"/>
        <v>0</v>
      </c>
      <c r="M98" s="49">
        <f t="shared" si="39"/>
        <v>215.28287548</v>
      </c>
      <c r="N98" s="49">
        <f t="shared" si="39"/>
        <v>0</v>
      </c>
      <c r="O98" s="49">
        <f t="shared" si="39"/>
        <v>563.10423598721161</v>
      </c>
      <c r="P98" s="44" t="s">
        <v>32</v>
      </c>
      <c r="Q98" s="45">
        <f t="shared" si="34"/>
        <v>-286.60150959761654</v>
      </c>
      <c r="R98" s="44" t="s">
        <v>32</v>
      </c>
      <c r="S98" s="46">
        <f t="shared" si="35"/>
        <v>-0.57105085975785741</v>
      </c>
      <c r="T98" s="39" t="s">
        <v>32</v>
      </c>
      <c r="W98" s="47"/>
      <c r="Z98" s="47"/>
    </row>
    <row r="99" spans="1:26" ht="47.25" x14ac:dyDescent="0.25">
      <c r="A99" s="40" t="s">
        <v>163</v>
      </c>
      <c r="B99" s="41" t="s">
        <v>165</v>
      </c>
      <c r="C99" s="42" t="s">
        <v>166</v>
      </c>
      <c r="D99" s="49">
        <v>58.152066666666677</v>
      </c>
      <c r="E99" s="49">
        <v>533.65565765833389</v>
      </c>
      <c r="F99" s="49" t="s">
        <v>32</v>
      </c>
      <c r="G99" s="49">
        <v>416.41300747000003</v>
      </c>
      <c r="H99" s="49" t="s">
        <v>32</v>
      </c>
      <c r="I99" s="49">
        <v>117.24265018833387</v>
      </c>
      <c r="J99" s="49" t="s">
        <v>32</v>
      </c>
      <c r="K99" s="49">
        <v>117.24265018833394</v>
      </c>
      <c r="L99" s="49" t="s">
        <v>32</v>
      </c>
      <c r="M99" s="49">
        <v>113.97483928</v>
      </c>
      <c r="N99" s="44" t="s">
        <v>32</v>
      </c>
      <c r="O99" s="50">
        <f t="shared" ref="O99:O104" si="40">I99-M99</f>
        <v>3.2678109083338711</v>
      </c>
      <c r="P99" s="44" t="s">
        <v>32</v>
      </c>
      <c r="Q99" s="45">
        <f t="shared" si="34"/>
        <v>-3.2678109083339422</v>
      </c>
      <c r="R99" s="44" t="s">
        <v>32</v>
      </c>
      <c r="S99" s="46">
        <f t="shared" si="35"/>
        <v>-2.7872202676113688E-2</v>
      </c>
      <c r="T99" s="52" t="s">
        <v>32</v>
      </c>
      <c r="W99" s="47"/>
      <c r="X99" s="53"/>
      <c r="Z99" s="47"/>
    </row>
    <row r="100" spans="1:26" ht="173.25" x14ac:dyDescent="0.25">
      <c r="A100" s="40" t="s">
        <v>163</v>
      </c>
      <c r="B100" s="41" t="s">
        <v>167</v>
      </c>
      <c r="C100" s="42" t="s">
        <v>168</v>
      </c>
      <c r="D100" s="49">
        <v>38.771583333333332</v>
      </c>
      <c r="E100" s="49">
        <v>478.80021854431169</v>
      </c>
      <c r="F100" s="49" t="s">
        <v>32</v>
      </c>
      <c r="G100" s="49">
        <v>14.508330000000001</v>
      </c>
      <c r="H100" s="49" t="s">
        <v>32</v>
      </c>
      <c r="I100" s="49">
        <v>464.29188854431169</v>
      </c>
      <c r="J100" s="49" t="s">
        <v>32</v>
      </c>
      <c r="K100" s="49">
        <v>243.25246250000001</v>
      </c>
      <c r="L100" s="49" t="s">
        <v>32</v>
      </c>
      <c r="M100" s="49">
        <v>0</v>
      </c>
      <c r="N100" s="44" t="s">
        <v>32</v>
      </c>
      <c r="O100" s="50">
        <f t="shared" si="40"/>
        <v>464.29188854431169</v>
      </c>
      <c r="P100" s="44" t="s">
        <v>32</v>
      </c>
      <c r="Q100" s="45">
        <f t="shared" si="34"/>
        <v>-243.25246250000001</v>
      </c>
      <c r="R100" s="44" t="s">
        <v>32</v>
      </c>
      <c r="S100" s="46">
        <f t="shared" si="35"/>
        <v>-1</v>
      </c>
      <c r="T100" s="51" t="s">
        <v>381</v>
      </c>
      <c r="W100" s="47"/>
      <c r="X100" s="53"/>
      <c r="Z100" s="47"/>
    </row>
    <row r="101" spans="1:26" ht="63" x14ac:dyDescent="0.25">
      <c r="A101" s="40" t="s">
        <v>163</v>
      </c>
      <c r="B101" s="41" t="s">
        <v>169</v>
      </c>
      <c r="C101" s="42" t="s">
        <v>170</v>
      </c>
      <c r="D101" s="49" t="s">
        <v>32</v>
      </c>
      <c r="E101" s="49">
        <v>65.234924436968441</v>
      </c>
      <c r="F101" s="49" t="s">
        <v>32</v>
      </c>
      <c r="G101" s="49">
        <v>0</v>
      </c>
      <c r="H101" s="49" t="s">
        <v>32</v>
      </c>
      <c r="I101" s="49">
        <v>65.234924436968441</v>
      </c>
      <c r="J101" s="49" t="s">
        <v>32</v>
      </c>
      <c r="K101" s="49">
        <v>37.2809018077755</v>
      </c>
      <c r="L101" s="49" t="s">
        <v>32</v>
      </c>
      <c r="M101" s="49">
        <v>5.7083000000000004</v>
      </c>
      <c r="N101" s="44" t="s">
        <v>32</v>
      </c>
      <c r="O101" s="50">
        <f t="shared" si="40"/>
        <v>59.52662443696844</v>
      </c>
      <c r="P101" s="44" t="s">
        <v>32</v>
      </c>
      <c r="Q101" s="45">
        <f t="shared" si="34"/>
        <v>-31.572601807775499</v>
      </c>
      <c r="R101" s="44" t="s">
        <v>32</v>
      </c>
      <c r="S101" s="46">
        <f t="shared" si="35"/>
        <v>-0.84688406870003752</v>
      </c>
      <c r="T101" s="51" t="s">
        <v>382</v>
      </c>
      <c r="W101" s="47"/>
      <c r="X101" s="53"/>
      <c r="Z101" s="47"/>
    </row>
    <row r="102" spans="1:26" ht="31.5" x14ac:dyDescent="0.25">
      <c r="A102" s="40" t="s">
        <v>163</v>
      </c>
      <c r="B102" s="41" t="s">
        <v>171</v>
      </c>
      <c r="C102" s="42" t="s">
        <v>172</v>
      </c>
      <c r="D102" s="49">
        <v>3.2249500000000002</v>
      </c>
      <c r="E102" s="49">
        <v>36.110366240016418</v>
      </c>
      <c r="F102" s="49" t="s">
        <v>32</v>
      </c>
      <c r="G102" s="49">
        <v>2.2215297583333333</v>
      </c>
      <c r="H102" s="49" t="s">
        <v>32</v>
      </c>
      <c r="I102" s="49">
        <v>33.888836481683086</v>
      </c>
      <c r="J102" s="49" t="s">
        <v>32</v>
      </c>
      <c r="K102" s="49">
        <v>33.888836481683086</v>
      </c>
      <c r="L102" s="49" t="s">
        <v>32</v>
      </c>
      <c r="M102" s="49">
        <v>30.134190229999998</v>
      </c>
      <c r="N102" s="44" t="s">
        <v>32</v>
      </c>
      <c r="O102" s="50">
        <f t="shared" si="40"/>
        <v>3.7546462516830879</v>
      </c>
      <c r="P102" s="44" t="s">
        <v>32</v>
      </c>
      <c r="Q102" s="45">
        <f t="shared" si="34"/>
        <v>-3.7546462516830879</v>
      </c>
      <c r="R102" s="44" t="s">
        <v>32</v>
      </c>
      <c r="S102" s="46">
        <f t="shared" si="35"/>
        <v>-0.11079301154858102</v>
      </c>
      <c r="T102" s="51" t="s">
        <v>369</v>
      </c>
      <c r="W102" s="47"/>
      <c r="X102" s="53"/>
      <c r="Z102" s="47"/>
    </row>
    <row r="103" spans="1:26" ht="63" x14ac:dyDescent="0.25">
      <c r="A103" s="40" t="s">
        <v>163</v>
      </c>
      <c r="B103" s="41" t="s">
        <v>173</v>
      </c>
      <c r="C103" s="42" t="s">
        <v>174</v>
      </c>
      <c r="D103" s="49">
        <v>8.5744166666666679</v>
      </c>
      <c r="E103" s="49">
        <v>70.558734096603288</v>
      </c>
      <c r="F103" s="49" t="s">
        <v>32</v>
      </c>
      <c r="G103" s="49">
        <v>2.3696317166666665</v>
      </c>
      <c r="H103" s="49" t="s">
        <v>32</v>
      </c>
      <c r="I103" s="49">
        <v>68.189102379936628</v>
      </c>
      <c r="J103" s="49" t="s">
        <v>32</v>
      </c>
      <c r="K103" s="49">
        <v>68.189102379936628</v>
      </c>
      <c r="L103" s="49" t="s">
        <v>32</v>
      </c>
      <c r="M103" s="49">
        <v>63.562681340000005</v>
      </c>
      <c r="N103" s="44" t="s">
        <v>32</v>
      </c>
      <c r="O103" s="50">
        <f t="shared" si="40"/>
        <v>4.6264210399366235</v>
      </c>
      <c r="P103" s="44" t="s">
        <v>32</v>
      </c>
      <c r="Q103" s="45">
        <f t="shared" si="34"/>
        <v>-4.6264210399366235</v>
      </c>
      <c r="R103" s="44" t="s">
        <v>32</v>
      </c>
      <c r="S103" s="46">
        <f t="shared" si="35"/>
        <v>-6.7846926832371118E-2</v>
      </c>
      <c r="T103" s="52" t="s">
        <v>32</v>
      </c>
      <c r="W103" s="47"/>
      <c r="X103" s="53"/>
      <c r="Z103" s="47"/>
    </row>
    <row r="104" spans="1:26" ht="31.5" x14ac:dyDescent="0.25">
      <c r="A104" s="40" t="s">
        <v>163</v>
      </c>
      <c r="B104" s="41" t="s">
        <v>175</v>
      </c>
      <c r="C104" s="42" t="s">
        <v>176</v>
      </c>
      <c r="D104" s="49" t="s">
        <v>32</v>
      </c>
      <c r="E104" s="49">
        <v>29.539709435977919</v>
      </c>
      <c r="F104" s="49" t="s">
        <v>32</v>
      </c>
      <c r="G104" s="49">
        <v>0</v>
      </c>
      <c r="H104" s="49" t="s">
        <v>32</v>
      </c>
      <c r="I104" s="49">
        <v>29.539709435977919</v>
      </c>
      <c r="J104" s="49" t="s">
        <v>32</v>
      </c>
      <c r="K104" s="49">
        <v>2.0304317198874098</v>
      </c>
      <c r="L104" s="49" t="s">
        <v>32</v>
      </c>
      <c r="M104" s="49">
        <v>1.9028646299999998</v>
      </c>
      <c r="N104" s="44" t="s">
        <v>32</v>
      </c>
      <c r="O104" s="50">
        <f t="shared" si="40"/>
        <v>27.636844805977919</v>
      </c>
      <c r="P104" s="44" t="s">
        <v>32</v>
      </c>
      <c r="Q104" s="45">
        <f t="shared" si="34"/>
        <v>-0.12756708988740995</v>
      </c>
      <c r="R104" s="44" t="s">
        <v>32</v>
      </c>
      <c r="S104" s="46">
        <f t="shared" si="35"/>
        <v>-6.2827569446405079E-2</v>
      </c>
      <c r="T104" s="52" t="s">
        <v>32</v>
      </c>
      <c r="W104" s="47"/>
      <c r="X104" s="53"/>
      <c r="Z104" s="47"/>
    </row>
    <row r="105" spans="1:26" ht="31.5" x14ac:dyDescent="0.25">
      <c r="A105" s="40" t="s">
        <v>177</v>
      </c>
      <c r="B105" s="41" t="s">
        <v>178</v>
      </c>
      <c r="C105" s="42" t="s">
        <v>31</v>
      </c>
      <c r="D105" s="49">
        <v>0</v>
      </c>
      <c r="E105" s="49">
        <v>0</v>
      </c>
      <c r="F105" s="49">
        <v>0</v>
      </c>
      <c r="G105" s="49">
        <v>0</v>
      </c>
      <c r="H105" s="49">
        <v>0</v>
      </c>
      <c r="I105" s="49">
        <v>0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49">
        <v>0</v>
      </c>
      <c r="P105" s="44" t="s">
        <v>32</v>
      </c>
      <c r="Q105" s="45">
        <f t="shared" si="34"/>
        <v>0</v>
      </c>
      <c r="R105" s="44" t="s">
        <v>32</v>
      </c>
      <c r="S105" s="46" t="str">
        <f t="shared" si="35"/>
        <v>-</v>
      </c>
      <c r="T105" s="39" t="s">
        <v>32</v>
      </c>
      <c r="W105" s="47"/>
      <c r="Z105" s="47"/>
    </row>
    <row r="106" spans="1:26" ht="31.5" x14ac:dyDescent="0.25">
      <c r="A106" s="40" t="s">
        <v>179</v>
      </c>
      <c r="B106" s="41" t="s">
        <v>180</v>
      </c>
      <c r="C106" s="42" t="s">
        <v>31</v>
      </c>
      <c r="D106" s="49">
        <f>SUM(D107:D109)</f>
        <v>353.37535833333334</v>
      </c>
      <c r="E106" s="49">
        <f t="shared" ref="E106:O106" si="41">SUM(E107:E109)</f>
        <v>3169.844695894998</v>
      </c>
      <c r="F106" s="49">
        <f t="shared" si="41"/>
        <v>0</v>
      </c>
      <c r="G106" s="49">
        <f t="shared" si="41"/>
        <v>370.59036133286031</v>
      </c>
      <c r="H106" s="49">
        <f t="shared" si="41"/>
        <v>0</v>
      </c>
      <c r="I106" s="49">
        <f t="shared" si="41"/>
        <v>2799.254334562138</v>
      </c>
      <c r="J106" s="49">
        <f t="shared" si="41"/>
        <v>0</v>
      </c>
      <c r="K106" s="49">
        <f t="shared" si="41"/>
        <v>605.47926507761531</v>
      </c>
      <c r="L106" s="49">
        <f t="shared" si="41"/>
        <v>0</v>
      </c>
      <c r="M106" s="49">
        <f t="shared" si="41"/>
        <v>654.26379068000006</v>
      </c>
      <c r="N106" s="49">
        <f t="shared" si="41"/>
        <v>0</v>
      </c>
      <c r="O106" s="49">
        <f t="shared" si="41"/>
        <v>2144.9905438821379</v>
      </c>
      <c r="P106" s="44" t="s">
        <v>32</v>
      </c>
      <c r="Q106" s="45">
        <f t="shared" si="34"/>
        <v>48.784525602384747</v>
      </c>
      <c r="R106" s="44" t="s">
        <v>32</v>
      </c>
      <c r="S106" s="46">
        <f t="shared" si="35"/>
        <v>8.0571752686082729E-2</v>
      </c>
      <c r="T106" s="39" t="s">
        <v>32</v>
      </c>
      <c r="W106" s="47"/>
      <c r="Z106" s="47"/>
    </row>
    <row r="107" spans="1:26" ht="63" x14ac:dyDescent="0.25">
      <c r="A107" s="40" t="s">
        <v>179</v>
      </c>
      <c r="B107" s="41" t="s">
        <v>181</v>
      </c>
      <c r="C107" s="42" t="s">
        <v>182</v>
      </c>
      <c r="D107" s="49">
        <v>255.30968333333334</v>
      </c>
      <c r="E107" s="49">
        <v>2313.5942270560813</v>
      </c>
      <c r="F107" s="49" t="s">
        <v>32</v>
      </c>
      <c r="G107" s="49">
        <v>39.003978315399401</v>
      </c>
      <c r="H107" s="49" t="s">
        <v>32</v>
      </c>
      <c r="I107" s="49">
        <v>2274.590248740682</v>
      </c>
      <c r="J107" s="49" t="s">
        <v>32</v>
      </c>
      <c r="K107" s="49">
        <v>200.00000000000432</v>
      </c>
      <c r="L107" s="49" t="s">
        <v>32</v>
      </c>
      <c r="M107" s="49">
        <v>351.87890539000006</v>
      </c>
      <c r="N107" s="44" t="s">
        <v>32</v>
      </c>
      <c r="O107" s="50">
        <f t="shared" ref="O107:O109" si="42">I107-M107</f>
        <v>1922.711343350682</v>
      </c>
      <c r="P107" s="44" t="s">
        <v>32</v>
      </c>
      <c r="Q107" s="45">
        <f t="shared" si="34"/>
        <v>151.87890538999574</v>
      </c>
      <c r="R107" s="44" t="s">
        <v>32</v>
      </c>
      <c r="S107" s="46">
        <f t="shared" si="35"/>
        <v>0.75939452694996223</v>
      </c>
      <c r="T107" s="51" t="s">
        <v>383</v>
      </c>
      <c r="W107" s="47"/>
      <c r="X107" s="53"/>
      <c r="Z107" s="47"/>
    </row>
    <row r="108" spans="1:26" ht="189" x14ac:dyDescent="0.25">
      <c r="A108" s="40" t="s">
        <v>179</v>
      </c>
      <c r="B108" s="41" t="s">
        <v>183</v>
      </c>
      <c r="C108" s="42" t="s">
        <v>184</v>
      </c>
      <c r="D108" s="49">
        <v>65.559516666666667</v>
      </c>
      <c r="E108" s="49">
        <v>562.99091544605847</v>
      </c>
      <c r="F108" s="49" t="s">
        <v>32</v>
      </c>
      <c r="G108" s="49">
        <v>331.58638301746089</v>
      </c>
      <c r="H108" s="49" t="s">
        <v>32</v>
      </c>
      <c r="I108" s="49">
        <v>231.40453242859758</v>
      </c>
      <c r="J108" s="49" t="s">
        <v>32</v>
      </c>
      <c r="K108" s="49">
        <v>231.40453242859755</v>
      </c>
      <c r="L108" s="49" t="s">
        <v>32</v>
      </c>
      <c r="M108" s="49">
        <v>144.37824935999998</v>
      </c>
      <c r="N108" s="44" t="s">
        <v>32</v>
      </c>
      <c r="O108" s="50">
        <f>I108-M108</f>
        <v>87.026283068597593</v>
      </c>
      <c r="P108" s="44" t="s">
        <v>32</v>
      </c>
      <c r="Q108" s="45">
        <f t="shared" si="34"/>
        <v>-87.026283068597564</v>
      </c>
      <c r="R108" s="44" t="s">
        <v>32</v>
      </c>
      <c r="S108" s="46">
        <f t="shared" si="35"/>
        <v>-0.37607855885644975</v>
      </c>
      <c r="T108" s="51" t="s">
        <v>384</v>
      </c>
      <c r="W108" s="47"/>
      <c r="X108" s="53"/>
      <c r="Z108" s="47"/>
    </row>
    <row r="109" spans="1:26" ht="94.5" x14ac:dyDescent="0.25">
      <c r="A109" s="40" t="s">
        <v>179</v>
      </c>
      <c r="B109" s="41" t="s">
        <v>185</v>
      </c>
      <c r="C109" s="42" t="s">
        <v>186</v>
      </c>
      <c r="D109" s="49">
        <v>32.506158333333339</v>
      </c>
      <c r="E109" s="49">
        <v>293.25955339285838</v>
      </c>
      <c r="F109" s="49" t="s">
        <v>32</v>
      </c>
      <c r="G109" s="49">
        <v>0</v>
      </c>
      <c r="H109" s="49" t="s">
        <v>32</v>
      </c>
      <c r="I109" s="49">
        <v>293.25955339285838</v>
      </c>
      <c r="J109" s="49" t="s">
        <v>32</v>
      </c>
      <c r="K109" s="49">
        <v>174.07473264901336</v>
      </c>
      <c r="L109" s="49" t="s">
        <v>32</v>
      </c>
      <c r="M109" s="49">
        <v>158.00663593000002</v>
      </c>
      <c r="N109" s="44" t="s">
        <v>32</v>
      </c>
      <c r="O109" s="50">
        <f t="shared" si="42"/>
        <v>135.25291746285836</v>
      </c>
      <c r="P109" s="44" t="s">
        <v>32</v>
      </c>
      <c r="Q109" s="45">
        <f t="shared" si="34"/>
        <v>-16.06809671901334</v>
      </c>
      <c r="R109" s="44" t="s">
        <v>32</v>
      </c>
      <c r="S109" s="46">
        <f t="shared" si="35"/>
        <v>-9.2305738314195321E-2</v>
      </c>
      <c r="T109" s="52" t="s">
        <v>32</v>
      </c>
      <c r="W109" s="47"/>
      <c r="X109" s="53"/>
      <c r="Z109" s="47"/>
    </row>
    <row r="110" spans="1:26" ht="47.25" x14ac:dyDescent="0.25">
      <c r="A110" s="40" t="s">
        <v>187</v>
      </c>
      <c r="B110" s="41" t="s">
        <v>188</v>
      </c>
      <c r="C110" s="42" t="s">
        <v>31</v>
      </c>
      <c r="D110" s="48">
        <f>D111+D112</f>
        <v>0</v>
      </c>
      <c r="E110" s="48">
        <f t="shared" ref="E110:O110" si="43">E111+E112</f>
        <v>0</v>
      </c>
      <c r="F110" s="48">
        <f t="shared" si="43"/>
        <v>0</v>
      </c>
      <c r="G110" s="48">
        <f t="shared" si="43"/>
        <v>0</v>
      </c>
      <c r="H110" s="48">
        <f t="shared" si="43"/>
        <v>0</v>
      </c>
      <c r="I110" s="48">
        <f t="shared" si="43"/>
        <v>0</v>
      </c>
      <c r="J110" s="48">
        <f t="shared" si="43"/>
        <v>0</v>
      </c>
      <c r="K110" s="48">
        <f t="shared" si="43"/>
        <v>0</v>
      </c>
      <c r="L110" s="48">
        <f t="shared" si="43"/>
        <v>0</v>
      </c>
      <c r="M110" s="48">
        <f t="shared" si="43"/>
        <v>0</v>
      </c>
      <c r="N110" s="48">
        <f t="shared" si="43"/>
        <v>0</v>
      </c>
      <c r="O110" s="48">
        <f t="shared" si="43"/>
        <v>0</v>
      </c>
      <c r="P110" s="44" t="s">
        <v>32</v>
      </c>
      <c r="Q110" s="45">
        <f t="shared" si="34"/>
        <v>0</v>
      </c>
      <c r="R110" s="44" t="s">
        <v>32</v>
      </c>
      <c r="S110" s="46" t="str">
        <f t="shared" si="35"/>
        <v>-</v>
      </c>
      <c r="T110" s="39" t="s">
        <v>32</v>
      </c>
      <c r="W110" s="47"/>
      <c r="Z110" s="47"/>
    </row>
    <row r="111" spans="1:26" ht="31.5" x14ac:dyDescent="0.25">
      <c r="A111" s="40" t="s">
        <v>189</v>
      </c>
      <c r="B111" s="41" t="s">
        <v>190</v>
      </c>
      <c r="C111" s="42" t="s">
        <v>31</v>
      </c>
      <c r="D111" s="48">
        <v>0</v>
      </c>
      <c r="E111" s="48">
        <v>0</v>
      </c>
      <c r="F111" s="48">
        <v>0</v>
      </c>
      <c r="G111" s="48">
        <v>0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4" t="s">
        <v>32</v>
      </c>
      <c r="Q111" s="45">
        <f t="shared" si="34"/>
        <v>0</v>
      </c>
      <c r="R111" s="44" t="s">
        <v>32</v>
      </c>
      <c r="S111" s="46" t="str">
        <f t="shared" si="35"/>
        <v>-</v>
      </c>
      <c r="T111" s="39" t="s">
        <v>32</v>
      </c>
      <c r="W111" s="47"/>
      <c r="Z111" s="47"/>
    </row>
    <row r="112" spans="1:26" ht="31.5" x14ac:dyDescent="0.25">
      <c r="A112" s="40" t="s">
        <v>191</v>
      </c>
      <c r="B112" s="41" t="s">
        <v>192</v>
      </c>
      <c r="C112" s="42" t="s">
        <v>31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4" t="s">
        <v>32</v>
      </c>
      <c r="Q112" s="45">
        <f t="shared" si="34"/>
        <v>0</v>
      </c>
      <c r="R112" s="44" t="s">
        <v>32</v>
      </c>
      <c r="S112" s="46" t="str">
        <f t="shared" si="35"/>
        <v>-</v>
      </c>
      <c r="T112" s="39" t="s">
        <v>32</v>
      </c>
      <c r="W112" s="47"/>
      <c r="Z112" s="47"/>
    </row>
    <row r="113" spans="1:26" ht="63" x14ac:dyDescent="0.25">
      <c r="A113" s="40" t="s">
        <v>193</v>
      </c>
      <c r="B113" s="41" t="s">
        <v>194</v>
      </c>
      <c r="C113" s="42" t="s">
        <v>31</v>
      </c>
      <c r="D113" s="49">
        <f>D114+D115</f>
        <v>0</v>
      </c>
      <c r="E113" s="49">
        <f t="shared" ref="E113:O113" si="44">E114+E115</f>
        <v>0</v>
      </c>
      <c r="F113" s="49">
        <f t="shared" si="44"/>
        <v>0</v>
      </c>
      <c r="G113" s="49">
        <f t="shared" si="44"/>
        <v>0</v>
      </c>
      <c r="H113" s="49">
        <f t="shared" si="44"/>
        <v>0</v>
      </c>
      <c r="I113" s="49">
        <f t="shared" si="44"/>
        <v>0</v>
      </c>
      <c r="J113" s="49">
        <f t="shared" si="44"/>
        <v>0</v>
      </c>
      <c r="K113" s="49">
        <f t="shared" si="44"/>
        <v>0</v>
      </c>
      <c r="L113" s="49">
        <f t="shared" si="44"/>
        <v>0</v>
      </c>
      <c r="M113" s="49">
        <f t="shared" si="44"/>
        <v>0</v>
      </c>
      <c r="N113" s="49">
        <f t="shared" si="44"/>
        <v>0</v>
      </c>
      <c r="O113" s="49">
        <f t="shared" si="44"/>
        <v>0</v>
      </c>
      <c r="P113" s="44" t="s">
        <v>32</v>
      </c>
      <c r="Q113" s="45">
        <f t="shared" si="34"/>
        <v>0</v>
      </c>
      <c r="R113" s="44" t="s">
        <v>32</v>
      </c>
      <c r="S113" s="46" t="str">
        <f t="shared" si="35"/>
        <v>-</v>
      </c>
      <c r="T113" s="39" t="s">
        <v>32</v>
      </c>
      <c r="W113" s="47"/>
      <c r="Z113" s="47"/>
    </row>
    <row r="114" spans="1:26" ht="47.25" x14ac:dyDescent="0.25">
      <c r="A114" s="40" t="s">
        <v>195</v>
      </c>
      <c r="B114" s="41" t="s">
        <v>196</v>
      </c>
      <c r="C114" s="42" t="s">
        <v>31</v>
      </c>
      <c r="D114" s="49">
        <v>0</v>
      </c>
      <c r="E114" s="49">
        <v>0</v>
      </c>
      <c r="F114" s="49">
        <v>0</v>
      </c>
      <c r="G114" s="49">
        <v>0</v>
      </c>
      <c r="H114" s="49">
        <v>0</v>
      </c>
      <c r="I114" s="49">
        <v>0</v>
      </c>
      <c r="J114" s="49">
        <v>0</v>
      </c>
      <c r="K114" s="49">
        <v>0</v>
      </c>
      <c r="L114" s="49">
        <v>0</v>
      </c>
      <c r="M114" s="49">
        <v>0</v>
      </c>
      <c r="N114" s="49">
        <v>0</v>
      </c>
      <c r="O114" s="49">
        <v>0</v>
      </c>
      <c r="P114" s="44" t="s">
        <v>32</v>
      </c>
      <c r="Q114" s="45">
        <f t="shared" si="34"/>
        <v>0</v>
      </c>
      <c r="R114" s="44" t="s">
        <v>32</v>
      </c>
      <c r="S114" s="46" t="str">
        <f t="shared" si="35"/>
        <v>-</v>
      </c>
      <c r="T114" s="39" t="s">
        <v>32</v>
      </c>
      <c r="W114" s="47"/>
      <c r="Z114" s="47"/>
    </row>
    <row r="115" spans="1:26" ht="47.25" x14ac:dyDescent="0.25">
      <c r="A115" s="40" t="s">
        <v>197</v>
      </c>
      <c r="B115" s="41" t="s">
        <v>198</v>
      </c>
      <c r="C115" s="42" t="s">
        <v>31</v>
      </c>
      <c r="D115" s="49">
        <v>0</v>
      </c>
      <c r="E115" s="49">
        <v>0</v>
      </c>
      <c r="F115" s="49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4" t="s">
        <v>32</v>
      </c>
      <c r="Q115" s="45">
        <f t="shared" si="34"/>
        <v>0</v>
      </c>
      <c r="R115" s="44" t="s">
        <v>32</v>
      </c>
      <c r="S115" s="46" t="str">
        <f t="shared" si="35"/>
        <v>-</v>
      </c>
      <c r="T115" s="39" t="s">
        <v>32</v>
      </c>
      <c r="W115" s="47"/>
      <c r="Z115" s="47"/>
    </row>
    <row r="116" spans="1:26" ht="31.5" x14ac:dyDescent="0.25">
      <c r="A116" s="40" t="s">
        <v>199</v>
      </c>
      <c r="B116" s="41" t="s">
        <v>200</v>
      </c>
      <c r="C116" s="42" t="s">
        <v>31</v>
      </c>
      <c r="D116" s="49">
        <f t="shared" ref="D116:O116" si="45">SUM(D117:D126)</f>
        <v>201.05391666666668</v>
      </c>
      <c r="E116" s="49">
        <f t="shared" si="45"/>
        <v>1198.9956757736759</v>
      </c>
      <c r="F116" s="49">
        <f t="shared" si="45"/>
        <v>0</v>
      </c>
      <c r="G116" s="49">
        <f t="shared" si="45"/>
        <v>1045.2835642300001</v>
      </c>
      <c r="H116" s="49">
        <f t="shared" si="45"/>
        <v>0</v>
      </c>
      <c r="I116" s="49">
        <f t="shared" si="45"/>
        <v>153.71211154367597</v>
      </c>
      <c r="J116" s="49">
        <f t="shared" si="45"/>
        <v>0</v>
      </c>
      <c r="K116" s="49">
        <f t="shared" si="45"/>
        <v>13.785386290000002</v>
      </c>
      <c r="L116" s="49">
        <f t="shared" si="45"/>
        <v>0</v>
      </c>
      <c r="M116" s="49">
        <f t="shared" si="45"/>
        <v>9.4472250100000004</v>
      </c>
      <c r="N116" s="49">
        <f t="shared" si="45"/>
        <v>0</v>
      </c>
      <c r="O116" s="49">
        <f t="shared" si="45"/>
        <v>144.26488653367602</v>
      </c>
      <c r="P116" s="44" t="s">
        <v>32</v>
      </c>
      <c r="Q116" s="45">
        <f t="shared" si="34"/>
        <v>-4.3381612800000013</v>
      </c>
      <c r="R116" s="44" t="s">
        <v>32</v>
      </c>
      <c r="S116" s="46">
        <f t="shared" si="35"/>
        <v>-0.31469276150403769</v>
      </c>
      <c r="T116" s="39" t="s">
        <v>32</v>
      </c>
      <c r="W116" s="47"/>
      <c r="Z116" s="47"/>
    </row>
    <row r="117" spans="1:26" ht="94.5" x14ac:dyDescent="0.25">
      <c r="A117" s="40" t="s">
        <v>199</v>
      </c>
      <c r="B117" s="41" t="s">
        <v>201</v>
      </c>
      <c r="C117" s="42" t="s">
        <v>202</v>
      </c>
      <c r="D117" s="49">
        <v>14.580549999999999</v>
      </c>
      <c r="E117" s="49">
        <v>104.91409443999999</v>
      </c>
      <c r="F117" s="49" t="s">
        <v>32</v>
      </c>
      <c r="G117" s="49">
        <v>102.91010491999999</v>
      </c>
      <c r="H117" s="49" t="s">
        <v>32</v>
      </c>
      <c r="I117" s="49">
        <v>2.0039895199999904</v>
      </c>
      <c r="J117" s="49" t="s">
        <v>32</v>
      </c>
      <c r="K117" s="49">
        <v>2.0039895200000002</v>
      </c>
      <c r="L117" s="49" t="s">
        <v>32</v>
      </c>
      <c r="M117" s="49">
        <v>2.0039895200000002</v>
      </c>
      <c r="N117" s="44" t="s">
        <v>32</v>
      </c>
      <c r="O117" s="50">
        <f t="shared" ref="O117:O126" si="46">I117-M117</f>
        <v>-9.7699626167013776E-15</v>
      </c>
      <c r="P117" s="44" t="s">
        <v>32</v>
      </c>
      <c r="Q117" s="45">
        <f t="shared" si="34"/>
        <v>0</v>
      </c>
      <c r="R117" s="44" t="s">
        <v>32</v>
      </c>
      <c r="S117" s="46">
        <f t="shared" si="35"/>
        <v>0</v>
      </c>
      <c r="T117" s="52" t="s">
        <v>32</v>
      </c>
      <c r="W117" s="47"/>
      <c r="X117" s="53"/>
      <c r="Z117" s="47"/>
    </row>
    <row r="118" spans="1:26" ht="94.5" x14ac:dyDescent="0.25">
      <c r="A118" s="40" t="s">
        <v>199</v>
      </c>
      <c r="B118" s="41" t="s">
        <v>203</v>
      </c>
      <c r="C118" s="42" t="s">
        <v>204</v>
      </c>
      <c r="D118" s="49">
        <v>9.1499500000000005</v>
      </c>
      <c r="E118" s="49">
        <v>44.037289119999997</v>
      </c>
      <c r="F118" s="49" t="s">
        <v>32</v>
      </c>
      <c r="G118" s="49">
        <v>41.452809600000002</v>
      </c>
      <c r="H118" s="49" t="s">
        <v>32</v>
      </c>
      <c r="I118" s="49">
        <v>2.584479519999995</v>
      </c>
      <c r="J118" s="49" t="s">
        <v>32</v>
      </c>
      <c r="K118" s="49">
        <v>2.5844795199999986</v>
      </c>
      <c r="L118" s="49" t="s">
        <v>32</v>
      </c>
      <c r="M118" s="49">
        <v>2.5844795199999986</v>
      </c>
      <c r="N118" s="44" t="s">
        <v>32</v>
      </c>
      <c r="O118" s="50">
        <f t="shared" si="46"/>
        <v>-3.5527136788005009E-15</v>
      </c>
      <c r="P118" s="44" t="s">
        <v>32</v>
      </c>
      <c r="Q118" s="45">
        <f t="shared" si="34"/>
        <v>0</v>
      </c>
      <c r="R118" s="44" t="s">
        <v>32</v>
      </c>
      <c r="S118" s="46">
        <f t="shared" si="35"/>
        <v>0</v>
      </c>
      <c r="T118" s="52" t="s">
        <v>32</v>
      </c>
      <c r="W118" s="47"/>
      <c r="X118" s="53"/>
      <c r="Z118" s="47"/>
    </row>
    <row r="119" spans="1:26" ht="94.5" x14ac:dyDescent="0.25">
      <c r="A119" s="40" t="s">
        <v>199</v>
      </c>
      <c r="B119" s="41" t="s">
        <v>205</v>
      </c>
      <c r="C119" s="42" t="s">
        <v>206</v>
      </c>
      <c r="D119" s="49">
        <v>53.292158333333333</v>
      </c>
      <c r="E119" s="49">
        <v>356.47487494367601</v>
      </c>
      <c r="F119" s="49" t="s">
        <v>32</v>
      </c>
      <c r="G119" s="49">
        <v>216.54814969</v>
      </c>
      <c r="H119" s="49" t="s">
        <v>32</v>
      </c>
      <c r="I119" s="49">
        <v>139.92672525367601</v>
      </c>
      <c r="J119" s="49" t="s">
        <v>32</v>
      </c>
      <c r="K119" s="49">
        <v>0</v>
      </c>
      <c r="L119" s="49" t="s">
        <v>32</v>
      </c>
      <c r="M119" s="49">
        <v>-4.3381612800000013</v>
      </c>
      <c r="N119" s="44" t="s">
        <v>32</v>
      </c>
      <c r="O119" s="50">
        <f t="shared" si="46"/>
        <v>144.26488653367602</v>
      </c>
      <c r="P119" s="44" t="s">
        <v>32</v>
      </c>
      <c r="Q119" s="45">
        <f t="shared" si="34"/>
        <v>-4.3381612800000013</v>
      </c>
      <c r="R119" s="44" t="s">
        <v>32</v>
      </c>
      <c r="S119" s="46" t="str">
        <f t="shared" si="35"/>
        <v>-</v>
      </c>
      <c r="T119" s="51" t="s">
        <v>385</v>
      </c>
      <c r="W119" s="47"/>
      <c r="X119" s="53"/>
      <c r="Z119" s="47"/>
    </row>
    <row r="120" spans="1:26" ht="94.5" x14ac:dyDescent="0.25">
      <c r="A120" s="40" t="s">
        <v>199</v>
      </c>
      <c r="B120" s="41" t="s">
        <v>207</v>
      </c>
      <c r="C120" s="42" t="s">
        <v>208</v>
      </c>
      <c r="D120" s="49">
        <v>40.335266666666669</v>
      </c>
      <c r="E120" s="49">
        <v>158.85003632999999</v>
      </c>
      <c r="F120" s="49" t="s">
        <v>32</v>
      </c>
      <c r="G120" s="49">
        <v>158.85003632999999</v>
      </c>
      <c r="H120" s="49" t="s">
        <v>32</v>
      </c>
      <c r="I120" s="49">
        <v>0</v>
      </c>
      <c r="J120" s="49" t="s">
        <v>32</v>
      </c>
      <c r="K120" s="49">
        <v>0</v>
      </c>
      <c r="L120" s="49" t="s">
        <v>32</v>
      </c>
      <c r="M120" s="49">
        <v>0</v>
      </c>
      <c r="N120" s="44" t="s">
        <v>32</v>
      </c>
      <c r="O120" s="50">
        <f t="shared" si="46"/>
        <v>0</v>
      </c>
      <c r="P120" s="44" t="s">
        <v>32</v>
      </c>
      <c r="Q120" s="45">
        <f t="shared" si="34"/>
        <v>0</v>
      </c>
      <c r="R120" s="44" t="s">
        <v>32</v>
      </c>
      <c r="S120" s="46" t="str">
        <f t="shared" si="35"/>
        <v>-</v>
      </c>
      <c r="T120" s="52" t="s">
        <v>32</v>
      </c>
      <c r="W120" s="47"/>
      <c r="X120" s="53"/>
      <c r="Z120" s="47"/>
    </row>
    <row r="121" spans="1:26" ht="94.5" x14ac:dyDescent="0.25">
      <c r="A121" s="40" t="s">
        <v>199</v>
      </c>
      <c r="B121" s="41" t="s">
        <v>209</v>
      </c>
      <c r="C121" s="42" t="s">
        <v>210</v>
      </c>
      <c r="D121" s="49">
        <v>9.1306250000000002</v>
      </c>
      <c r="E121" s="49">
        <v>43.782113989999999</v>
      </c>
      <c r="F121" s="49" t="s">
        <v>32</v>
      </c>
      <c r="G121" s="49">
        <v>43.782113989999999</v>
      </c>
      <c r="H121" s="49" t="s">
        <v>32</v>
      </c>
      <c r="I121" s="49">
        <v>0</v>
      </c>
      <c r="J121" s="49" t="s">
        <v>32</v>
      </c>
      <c r="K121" s="49">
        <v>0</v>
      </c>
      <c r="L121" s="49" t="s">
        <v>32</v>
      </c>
      <c r="M121" s="49">
        <v>0</v>
      </c>
      <c r="N121" s="44" t="s">
        <v>32</v>
      </c>
      <c r="O121" s="50">
        <f t="shared" si="46"/>
        <v>0</v>
      </c>
      <c r="P121" s="44" t="s">
        <v>32</v>
      </c>
      <c r="Q121" s="45">
        <f t="shared" si="34"/>
        <v>0</v>
      </c>
      <c r="R121" s="44" t="s">
        <v>32</v>
      </c>
      <c r="S121" s="46" t="str">
        <f t="shared" si="35"/>
        <v>-</v>
      </c>
      <c r="T121" s="52" t="s">
        <v>32</v>
      </c>
      <c r="W121" s="47"/>
      <c r="X121" s="53"/>
      <c r="Z121" s="47"/>
    </row>
    <row r="122" spans="1:26" ht="94.5" x14ac:dyDescent="0.25">
      <c r="A122" s="40" t="s">
        <v>199</v>
      </c>
      <c r="B122" s="41" t="s">
        <v>211</v>
      </c>
      <c r="C122" s="42" t="s">
        <v>212</v>
      </c>
      <c r="D122" s="49">
        <v>22.093741666666666</v>
      </c>
      <c r="E122" s="49">
        <v>122.42624991</v>
      </c>
      <c r="F122" s="49" t="s">
        <v>32</v>
      </c>
      <c r="G122" s="49">
        <v>119.11186993999999</v>
      </c>
      <c r="H122" s="49" t="s">
        <v>32</v>
      </c>
      <c r="I122" s="49">
        <v>3.3143799700000045</v>
      </c>
      <c r="J122" s="49" t="s">
        <v>32</v>
      </c>
      <c r="K122" s="49">
        <v>3.314379970000001</v>
      </c>
      <c r="L122" s="49" t="s">
        <v>32</v>
      </c>
      <c r="M122" s="49">
        <v>3.314379970000001</v>
      </c>
      <c r="N122" s="44" t="s">
        <v>32</v>
      </c>
      <c r="O122" s="50">
        <f t="shared" si="46"/>
        <v>3.5527136788005009E-15</v>
      </c>
      <c r="P122" s="44" t="s">
        <v>32</v>
      </c>
      <c r="Q122" s="45">
        <f t="shared" si="34"/>
        <v>0</v>
      </c>
      <c r="R122" s="44" t="s">
        <v>32</v>
      </c>
      <c r="S122" s="46">
        <f t="shared" si="35"/>
        <v>0</v>
      </c>
      <c r="T122" s="52" t="s">
        <v>32</v>
      </c>
      <c r="W122" s="47"/>
      <c r="X122" s="53"/>
      <c r="Z122" s="47"/>
    </row>
    <row r="123" spans="1:26" ht="94.5" x14ac:dyDescent="0.25">
      <c r="A123" s="40" t="s">
        <v>199</v>
      </c>
      <c r="B123" s="41" t="s">
        <v>213</v>
      </c>
      <c r="C123" s="42" t="s">
        <v>214</v>
      </c>
      <c r="D123" s="49">
        <v>15.795383333333335</v>
      </c>
      <c r="E123" s="49">
        <v>102.40397553</v>
      </c>
      <c r="F123" s="49" t="s">
        <v>32</v>
      </c>
      <c r="G123" s="49">
        <v>99.566695530000004</v>
      </c>
      <c r="H123" s="49" t="s">
        <v>32</v>
      </c>
      <c r="I123" s="49">
        <v>2.8372799999999927</v>
      </c>
      <c r="J123" s="49" t="s">
        <v>32</v>
      </c>
      <c r="K123" s="49">
        <v>2.8372799999999998</v>
      </c>
      <c r="L123" s="49" t="s">
        <v>32</v>
      </c>
      <c r="M123" s="49">
        <v>2.8372799999999998</v>
      </c>
      <c r="N123" s="44" t="s">
        <v>32</v>
      </c>
      <c r="O123" s="50">
        <f t="shared" si="46"/>
        <v>-7.1054273576010019E-15</v>
      </c>
      <c r="P123" s="44" t="s">
        <v>32</v>
      </c>
      <c r="Q123" s="45">
        <f t="shared" si="34"/>
        <v>0</v>
      </c>
      <c r="R123" s="44" t="s">
        <v>32</v>
      </c>
      <c r="S123" s="46">
        <f t="shared" si="35"/>
        <v>0</v>
      </c>
      <c r="T123" s="52" t="s">
        <v>32</v>
      </c>
      <c r="W123" s="47"/>
      <c r="X123" s="53"/>
      <c r="Z123" s="47"/>
    </row>
    <row r="124" spans="1:26" ht="110.25" x14ac:dyDescent="0.25">
      <c r="A124" s="40" t="s">
        <v>199</v>
      </c>
      <c r="B124" s="41" t="s">
        <v>215</v>
      </c>
      <c r="C124" s="42" t="s">
        <v>216</v>
      </c>
      <c r="D124" s="49">
        <v>17.656216666666669</v>
      </c>
      <c r="E124" s="49">
        <v>125.87014278999999</v>
      </c>
      <c r="F124" s="49" t="s">
        <v>32</v>
      </c>
      <c r="G124" s="49">
        <v>122.82488551</v>
      </c>
      <c r="H124" s="49" t="s">
        <v>32</v>
      </c>
      <c r="I124" s="49">
        <v>3.0452572799999871</v>
      </c>
      <c r="J124" s="49" t="s">
        <v>32</v>
      </c>
      <c r="K124" s="49">
        <v>3.0452572800000013</v>
      </c>
      <c r="L124" s="49" t="s">
        <v>32</v>
      </c>
      <c r="M124" s="49">
        <v>3.0452572800000013</v>
      </c>
      <c r="N124" s="44" t="s">
        <v>32</v>
      </c>
      <c r="O124" s="50">
        <f t="shared" si="46"/>
        <v>-1.4210854715202004E-14</v>
      </c>
      <c r="P124" s="44" t="s">
        <v>32</v>
      </c>
      <c r="Q124" s="45">
        <f t="shared" si="34"/>
        <v>0</v>
      </c>
      <c r="R124" s="44" t="s">
        <v>32</v>
      </c>
      <c r="S124" s="46">
        <f t="shared" si="35"/>
        <v>0</v>
      </c>
      <c r="T124" s="52" t="s">
        <v>32</v>
      </c>
      <c r="W124" s="47"/>
      <c r="X124" s="53"/>
      <c r="Z124" s="47"/>
    </row>
    <row r="125" spans="1:26" ht="94.5" x14ac:dyDescent="0.25">
      <c r="A125" s="40" t="s">
        <v>199</v>
      </c>
      <c r="B125" s="41" t="s">
        <v>217</v>
      </c>
      <c r="C125" s="42" t="s">
        <v>218</v>
      </c>
      <c r="D125" s="49">
        <v>12.337766666666667</v>
      </c>
      <c r="E125" s="49">
        <v>119.65261705999998</v>
      </c>
      <c r="F125" s="49" t="s">
        <v>32</v>
      </c>
      <c r="G125" s="49">
        <v>119.65261705999998</v>
      </c>
      <c r="H125" s="49" t="s">
        <v>32</v>
      </c>
      <c r="I125" s="49">
        <v>0</v>
      </c>
      <c r="J125" s="49" t="s">
        <v>32</v>
      </c>
      <c r="K125" s="49">
        <v>0</v>
      </c>
      <c r="L125" s="49" t="s">
        <v>32</v>
      </c>
      <c r="M125" s="49">
        <v>0</v>
      </c>
      <c r="N125" s="44" t="s">
        <v>32</v>
      </c>
      <c r="O125" s="50">
        <f t="shared" si="46"/>
        <v>0</v>
      </c>
      <c r="P125" s="44" t="s">
        <v>32</v>
      </c>
      <c r="Q125" s="45">
        <f t="shared" si="34"/>
        <v>0</v>
      </c>
      <c r="R125" s="44" t="s">
        <v>32</v>
      </c>
      <c r="S125" s="46" t="str">
        <f t="shared" si="35"/>
        <v>-</v>
      </c>
      <c r="T125" s="52" t="s">
        <v>32</v>
      </c>
      <c r="W125" s="47"/>
      <c r="X125" s="53"/>
      <c r="Z125" s="47"/>
    </row>
    <row r="126" spans="1:26" ht="94.5" x14ac:dyDescent="0.25">
      <c r="A126" s="40" t="s">
        <v>199</v>
      </c>
      <c r="B126" s="41" t="s">
        <v>219</v>
      </c>
      <c r="C126" s="42" t="s">
        <v>220</v>
      </c>
      <c r="D126" s="49">
        <v>6.6822583333333343</v>
      </c>
      <c r="E126" s="49">
        <v>20.584281659999998</v>
      </c>
      <c r="F126" s="49" t="s">
        <v>32</v>
      </c>
      <c r="G126" s="49">
        <v>20.584281659999998</v>
      </c>
      <c r="H126" s="49" t="s">
        <v>32</v>
      </c>
      <c r="I126" s="49">
        <v>0</v>
      </c>
      <c r="J126" s="49" t="s">
        <v>32</v>
      </c>
      <c r="K126" s="49">
        <v>0</v>
      </c>
      <c r="L126" s="49" t="s">
        <v>32</v>
      </c>
      <c r="M126" s="49">
        <v>0</v>
      </c>
      <c r="N126" s="44" t="s">
        <v>32</v>
      </c>
      <c r="O126" s="50">
        <f t="shared" si="46"/>
        <v>0</v>
      </c>
      <c r="P126" s="44" t="s">
        <v>32</v>
      </c>
      <c r="Q126" s="45">
        <f t="shared" si="34"/>
        <v>0</v>
      </c>
      <c r="R126" s="44" t="s">
        <v>32</v>
      </c>
      <c r="S126" s="46" t="str">
        <f t="shared" si="35"/>
        <v>-</v>
      </c>
      <c r="T126" s="52" t="s">
        <v>32</v>
      </c>
      <c r="W126" s="47"/>
      <c r="X126" s="53"/>
      <c r="Z126" s="47"/>
    </row>
    <row r="127" spans="1:26" ht="31.5" x14ac:dyDescent="0.25">
      <c r="A127" s="40" t="s">
        <v>221</v>
      </c>
      <c r="B127" s="41" t="s">
        <v>222</v>
      </c>
      <c r="C127" s="42" t="s">
        <v>31</v>
      </c>
      <c r="D127" s="48">
        <v>0</v>
      </c>
      <c r="E127" s="48">
        <v>0</v>
      </c>
      <c r="F127" s="48">
        <v>0</v>
      </c>
      <c r="G127" s="48">
        <v>0</v>
      </c>
      <c r="H127" s="48">
        <v>0</v>
      </c>
      <c r="I127" s="48"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4" t="s">
        <v>32</v>
      </c>
      <c r="Q127" s="45">
        <f t="shared" si="34"/>
        <v>0</v>
      </c>
      <c r="R127" s="44" t="s">
        <v>32</v>
      </c>
      <c r="S127" s="46" t="str">
        <f t="shared" si="35"/>
        <v>-</v>
      </c>
      <c r="T127" s="39" t="s">
        <v>32</v>
      </c>
      <c r="W127" s="47"/>
      <c r="Z127" s="47"/>
    </row>
    <row r="128" spans="1:26" x14ac:dyDescent="0.25">
      <c r="A128" s="40" t="s">
        <v>223</v>
      </c>
      <c r="B128" s="41" t="s">
        <v>224</v>
      </c>
      <c r="C128" s="42" t="s">
        <v>31</v>
      </c>
      <c r="D128" s="48">
        <f t="shared" ref="D128:O128" si="47">SUM(D129:D136)</f>
        <v>0</v>
      </c>
      <c r="E128" s="48">
        <f t="shared" si="47"/>
        <v>599.5159819083334</v>
      </c>
      <c r="F128" s="48">
        <f t="shared" si="47"/>
        <v>0</v>
      </c>
      <c r="G128" s="48">
        <f t="shared" si="47"/>
        <v>549.90325248666659</v>
      </c>
      <c r="H128" s="48">
        <f t="shared" si="47"/>
        <v>0</v>
      </c>
      <c r="I128" s="48">
        <f t="shared" si="47"/>
        <v>49.612729421666714</v>
      </c>
      <c r="J128" s="48">
        <f t="shared" si="47"/>
        <v>0</v>
      </c>
      <c r="K128" s="48">
        <f t="shared" si="47"/>
        <v>0</v>
      </c>
      <c r="L128" s="48">
        <f t="shared" si="47"/>
        <v>0</v>
      </c>
      <c r="M128" s="48">
        <f t="shared" si="47"/>
        <v>21.939355669999998</v>
      </c>
      <c r="N128" s="48">
        <f t="shared" si="47"/>
        <v>0</v>
      </c>
      <c r="O128" s="48">
        <f t="shared" si="47"/>
        <v>27.673373751666716</v>
      </c>
      <c r="P128" s="44" t="s">
        <v>32</v>
      </c>
      <c r="Q128" s="45">
        <f t="shared" si="34"/>
        <v>21.939355669999998</v>
      </c>
      <c r="R128" s="44" t="s">
        <v>32</v>
      </c>
      <c r="S128" s="46" t="str">
        <f t="shared" si="35"/>
        <v>-</v>
      </c>
      <c r="T128" s="39" t="s">
        <v>32</v>
      </c>
      <c r="W128" s="47"/>
      <c r="Z128" s="47"/>
    </row>
    <row r="129" spans="1:26" ht="31.5" x14ac:dyDescent="0.25">
      <c r="A129" s="40" t="s">
        <v>223</v>
      </c>
      <c r="B129" s="41" t="s">
        <v>225</v>
      </c>
      <c r="C129" s="42" t="s">
        <v>226</v>
      </c>
      <c r="D129" s="49" t="s">
        <v>32</v>
      </c>
      <c r="E129" s="49">
        <v>0.79433900000000002</v>
      </c>
      <c r="F129" s="49" t="s">
        <v>32</v>
      </c>
      <c r="G129" s="49">
        <v>0.79433900000000002</v>
      </c>
      <c r="H129" s="49" t="s">
        <v>32</v>
      </c>
      <c r="I129" s="49">
        <v>0</v>
      </c>
      <c r="J129" s="49" t="s">
        <v>32</v>
      </c>
      <c r="K129" s="49" t="s">
        <v>32</v>
      </c>
      <c r="L129" s="49" t="s">
        <v>32</v>
      </c>
      <c r="M129" s="49">
        <v>0</v>
      </c>
      <c r="N129" s="44" t="s">
        <v>32</v>
      </c>
      <c r="O129" s="50">
        <f t="shared" ref="O129:O136" si="48">I129-M129</f>
        <v>0</v>
      </c>
      <c r="P129" s="44" t="s">
        <v>32</v>
      </c>
      <c r="Q129" s="45" t="str">
        <f t="shared" si="34"/>
        <v>нд</v>
      </c>
      <c r="R129" s="44" t="s">
        <v>32</v>
      </c>
      <c r="S129" s="46" t="str">
        <f t="shared" si="35"/>
        <v>нд</v>
      </c>
      <c r="T129" s="52" t="s">
        <v>32</v>
      </c>
      <c r="W129" s="47"/>
      <c r="X129" s="53"/>
      <c r="Z129" s="47"/>
    </row>
    <row r="130" spans="1:26" ht="47.25" x14ac:dyDescent="0.25">
      <c r="A130" s="40" t="s">
        <v>223</v>
      </c>
      <c r="B130" s="41" t="s">
        <v>227</v>
      </c>
      <c r="C130" s="42" t="s">
        <v>228</v>
      </c>
      <c r="D130" s="49" t="s">
        <v>32</v>
      </c>
      <c r="E130" s="49">
        <v>0.35913138</v>
      </c>
      <c r="F130" s="49" t="s">
        <v>32</v>
      </c>
      <c r="G130" s="49">
        <v>0</v>
      </c>
      <c r="H130" s="49" t="s">
        <v>32</v>
      </c>
      <c r="I130" s="49">
        <v>0.35913138</v>
      </c>
      <c r="J130" s="49" t="s">
        <v>32</v>
      </c>
      <c r="K130" s="49" t="s">
        <v>32</v>
      </c>
      <c r="L130" s="49" t="s">
        <v>32</v>
      </c>
      <c r="M130" s="49">
        <v>0.35913138</v>
      </c>
      <c r="N130" s="44" t="s">
        <v>32</v>
      </c>
      <c r="O130" s="50">
        <f t="shared" si="48"/>
        <v>0</v>
      </c>
      <c r="P130" s="44" t="s">
        <v>32</v>
      </c>
      <c r="Q130" s="45" t="str">
        <f t="shared" si="34"/>
        <v>нд</v>
      </c>
      <c r="R130" s="44" t="s">
        <v>32</v>
      </c>
      <c r="S130" s="46" t="str">
        <f t="shared" si="35"/>
        <v>нд</v>
      </c>
      <c r="T130" s="51" t="s">
        <v>386</v>
      </c>
      <c r="W130" s="47"/>
      <c r="X130" s="53"/>
      <c r="Z130" s="47"/>
    </row>
    <row r="131" spans="1:26" ht="31.5" x14ac:dyDescent="0.25">
      <c r="A131" s="40" t="s">
        <v>223</v>
      </c>
      <c r="B131" s="41" t="s">
        <v>229</v>
      </c>
      <c r="C131" s="42" t="s">
        <v>230</v>
      </c>
      <c r="D131" s="49" t="s">
        <v>32</v>
      </c>
      <c r="E131" s="49">
        <v>1.4867999999999999</v>
      </c>
      <c r="F131" s="49" t="s">
        <v>32</v>
      </c>
      <c r="G131" s="49">
        <v>0</v>
      </c>
      <c r="H131" s="49" t="s">
        <v>32</v>
      </c>
      <c r="I131" s="49">
        <v>1.4867999999999999</v>
      </c>
      <c r="J131" s="49" t="s">
        <v>32</v>
      </c>
      <c r="K131" s="49" t="s">
        <v>32</v>
      </c>
      <c r="L131" s="49" t="s">
        <v>32</v>
      </c>
      <c r="M131" s="49">
        <v>1.4867999999999999</v>
      </c>
      <c r="N131" s="44" t="s">
        <v>32</v>
      </c>
      <c r="O131" s="50">
        <f t="shared" si="48"/>
        <v>0</v>
      </c>
      <c r="P131" s="44" t="s">
        <v>32</v>
      </c>
      <c r="Q131" s="45" t="str">
        <f t="shared" si="34"/>
        <v>нд</v>
      </c>
      <c r="R131" s="44" t="s">
        <v>32</v>
      </c>
      <c r="S131" s="46" t="str">
        <f t="shared" si="35"/>
        <v>нд</v>
      </c>
      <c r="T131" s="51" t="s">
        <v>386</v>
      </c>
      <c r="W131" s="47"/>
      <c r="X131" s="53"/>
      <c r="Z131" s="47"/>
    </row>
    <row r="132" spans="1:26" ht="47.25" x14ac:dyDescent="0.25">
      <c r="A132" s="40" t="s">
        <v>223</v>
      </c>
      <c r="B132" s="41" t="s">
        <v>231</v>
      </c>
      <c r="C132" s="42" t="s">
        <v>232</v>
      </c>
      <c r="D132" s="49" t="s">
        <v>32</v>
      </c>
      <c r="E132" s="49">
        <v>0.83333332999999998</v>
      </c>
      <c r="F132" s="49" t="s">
        <v>32</v>
      </c>
      <c r="G132" s="49">
        <v>0</v>
      </c>
      <c r="H132" s="49" t="s">
        <v>32</v>
      </c>
      <c r="I132" s="49">
        <v>0.83333332999999998</v>
      </c>
      <c r="J132" s="49" t="s">
        <v>32</v>
      </c>
      <c r="K132" s="49" t="s">
        <v>32</v>
      </c>
      <c r="L132" s="49" t="s">
        <v>32</v>
      </c>
      <c r="M132" s="49">
        <v>0.83333332999999998</v>
      </c>
      <c r="N132" s="44" t="s">
        <v>32</v>
      </c>
      <c r="O132" s="50">
        <f t="shared" si="48"/>
        <v>0</v>
      </c>
      <c r="P132" s="44" t="s">
        <v>32</v>
      </c>
      <c r="Q132" s="45" t="str">
        <f t="shared" si="34"/>
        <v>нд</v>
      </c>
      <c r="R132" s="44" t="s">
        <v>32</v>
      </c>
      <c r="S132" s="46" t="str">
        <f t="shared" si="35"/>
        <v>нд</v>
      </c>
      <c r="T132" s="51" t="s">
        <v>386</v>
      </c>
      <c r="W132" s="47"/>
      <c r="X132" s="53"/>
      <c r="Z132" s="47"/>
    </row>
    <row r="133" spans="1:26" ht="63" x14ac:dyDescent="0.25">
      <c r="A133" s="40" t="s">
        <v>223</v>
      </c>
      <c r="B133" s="41" t="s">
        <v>233</v>
      </c>
      <c r="C133" s="42" t="s">
        <v>234</v>
      </c>
      <c r="D133" s="49" t="s">
        <v>32</v>
      </c>
      <c r="E133" s="49">
        <v>348.63649000000004</v>
      </c>
      <c r="F133" s="49" t="s">
        <v>32</v>
      </c>
      <c r="G133" s="49">
        <v>336.74641011</v>
      </c>
      <c r="H133" s="49" t="s">
        <v>32</v>
      </c>
      <c r="I133" s="49">
        <v>11.890079890000038</v>
      </c>
      <c r="J133" s="49" t="s">
        <v>32</v>
      </c>
      <c r="K133" s="49" t="s">
        <v>32</v>
      </c>
      <c r="L133" s="49" t="s">
        <v>32</v>
      </c>
      <c r="M133" s="49">
        <v>0</v>
      </c>
      <c r="N133" s="44" t="s">
        <v>32</v>
      </c>
      <c r="O133" s="50">
        <f t="shared" si="48"/>
        <v>11.890079890000038</v>
      </c>
      <c r="P133" s="44" t="s">
        <v>32</v>
      </c>
      <c r="Q133" s="45" t="str">
        <f t="shared" si="34"/>
        <v>нд</v>
      </c>
      <c r="R133" s="44" t="s">
        <v>32</v>
      </c>
      <c r="S133" s="46" t="str">
        <f t="shared" si="35"/>
        <v>нд</v>
      </c>
      <c r="T133" s="52" t="s">
        <v>32</v>
      </c>
      <c r="W133" s="47"/>
      <c r="X133" s="53"/>
      <c r="Z133" s="47"/>
    </row>
    <row r="134" spans="1:26" ht="31.5" x14ac:dyDescent="0.25">
      <c r="A134" s="40" t="s">
        <v>223</v>
      </c>
      <c r="B134" s="41" t="s">
        <v>235</v>
      </c>
      <c r="C134" s="42" t="s">
        <v>236</v>
      </c>
      <c r="D134" s="49" t="s">
        <v>32</v>
      </c>
      <c r="E134" s="49">
        <v>41.579166666666673</v>
      </c>
      <c r="F134" s="49" t="s">
        <v>32</v>
      </c>
      <c r="G134" s="49">
        <v>41.579166659999999</v>
      </c>
      <c r="H134" s="49" t="s">
        <v>32</v>
      </c>
      <c r="I134" s="49">
        <v>6.6666743236964976E-9</v>
      </c>
      <c r="J134" s="49" t="s">
        <v>32</v>
      </c>
      <c r="K134" s="49" t="s">
        <v>32</v>
      </c>
      <c r="L134" s="49" t="s">
        <v>32</v>
      </c>
      <c r="M134" s="49">
        <v>0</v>
      </c>
      <c r="N134" s="44" t="s">
        <v>32</v>
      </c>
      <c r="O134" s="50">
        <f t="shared" si="48"/>
        <v>6.6666743236964976E-9</v>
      </c>
      <c r="P134" s="44" t="s">
        <v>32</v>
      </c>
      <c r="Q134" s="45" t="str">
        <f t="shared" si="34"/>
        <v>нд</v>
      </c>
      <c r="R134" s="44" t="s">
        <v>32</v>
      </c>
      <c r="S134" s="46" t="str">
        <f t="shared" si="35"/>
        <v>нд</v>
      </c>
      <c r="T134" s="52" t="s">
        <v>32</v>
      </c>
      <c r="W134" s="47"/>
      <c r="X134" s="53"/>
      <c r="Z134" s="47"/>
    </row>
    <row r="135" spans="1:26" ht="31.5" x14ac:dyDescent="0.25">
      <c r="A135" s="40" t="s">
        <v>223</v>
      </c>
      <c r="B135" s="41" t="s">
        <v>237</v>
      </c>
      <c r="C135" s="42" t="s">
        <v>238</v>
      </c>
      <c r="D135" s="49" t="s">
        <v>32</v>
      </c>
      <c r="E135" s="49">
        <v>156.54375200000001</v>
      </c>
      <c r="F135" s="49" t="s">
        <v>32</v>
      </c>
      <c r="G135" s="49">
        <v>156.54375200000001</v>
      </c>
      <c r="H135" s="49" t="s">
        <v>32</v>
      </c>
      <c r="I135" s="49">
        <v>0</v>
      </c>
      <c r="J135" s="49" t="s">
        <v>32</v>
      </c>
      <c r="K135" s="49" t="s">
        <v>32</v>
      </c>
      <c r="L135" s="49" t="s">
        <v>32</v>
      </c>
      <c r="M135" s="49">
        <v>0</v>
      </c>
      <c r="N135" s="44" t="s">
        <v>32</v>
      </c>
      <c r="O135" s="50">
        <f t="shared" si="48"/>
        <v>0</v>
      </c>
      <c r="P135" s="44" t="s">
        <v>32</v>
      </c>
      <c r="Q135" s="45" t="str">
        <f t="shared" si="34"/>
        <v>нд</v>
      </c>
      <c r="R135" s="44" t="s">
        <v>32</v>
      </c>
      <c r="S135" s="46" t="str">
        <f t="shared" si="35"/>
        <v>нд</v>
      </c>
      <c r="T135" s="52" t="s">
        <v>32</v>
      </c>
      <c r="W135" s="47"/>
      <c r="X135" s="53"/>
      <c r="Z135" s="47"/>
    </row>
    <row r="136" spans="1:26" ht="63" x14ac:dyDescent="0.25">
      <c r="A136" s="40" t="s">
        <v>223</v>
      </c>
      <c r="B136" s="41" t="s">
        <v>239</v>
      </c>
      <c r="C136" s="42" t="s">
        <v>240</v>
      </c>
      <c r="D136" s="49" t="s">
        <v>32</v>
      </c>
      <c r="E136" s="49">
        <v>49.282969531666673</v>
      </c>
      <c r="F136" s="49" t="s">
        <v>32</v>
      </c>
      <c r="G136" s="49">
        <v>14.239584716666668</v>
      </c>
      <c r="H136" s="49" t="s">
        <v>32</v>
      </c>
      <c r="I136" s="49">
        <v>35.043384815000003</v>
      </c>
      <c r="J136" s="49" t="s">
        <v>32</v>
      </c>
      <c r="K136" s="49" t="s">
        <v>32</v>
      </c>
      <c r="L136" s="49" t="s">
        <v>32</v>
      </c>
      <c r="M136" s="49">
        <v>19.260090959999999</v>
      </c>
      <c r="N136" s="44" t="s">
        <v>32</v>
      </c>
      <c r="O136" s="50">
        <f t="shared" si="48"/>
        <v>15.783293855000004</v>
      </c>
      <c r="P136" s="44" t="s">
        <v>32</v>
      </c>
      <c r="Q136" s="45" t="str">
        <f t="shared" si="34"/>
        <v>нд</v>
      </c>
      <c r="R136" s="44" t="s">
        <v>32</v>
      </c>
      <c r="S136" s="46" t="str">
        <f t="shared" si="35"/>
        <v>нд</v>
      </c>
      <c r="T136" s="51" t="s">
        <v>387</v>
      </c>
      <c r="W136" s="47"/>
      <c r="X136" s="53"/>
      <c r="Z136" s="47"/>
    </row>
    <row r="137" spans="1:26" ht="47.25" x14ac:dyDescent="0.25">
      <c r="A137" s="40" t="s">
        <v>241</v>
      </c>
      <c r="B137" s="41" t="s">
        <v>242</v>
      </c>
      <c r="C137" s="42" t="s">
        <v>31</v>
      </c>
      <c r="D137" s="49">
        <v>0</v>
      </c>
      <c r="E137" s="49">
        <v>0</v>
      </c>
      <c r="F137" s="49">
        <v>0</v>
      </c>
      <c r="G137" s="49"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4" t="s">
        <v>32</v>
      </c>
      <c r="Q137" s="45">
        <f t="shared" si="34"/>
        <v>0</v>
      </c>
      <c r="R137" s="44" t="s">
        <v>32</v>
      </c>
      <c r="S137" s="46" t="str">
        <f t="shared" si="35"/>
        <v>-</v>
      </c>
      <c r="T137" s="39" t="s">
        <v>32</v>
      </c>
      <c r="W137" s="47"/>
      <c r="X137" s="53"/>
      <c r="Z137" s="47"/>
    </row>
    <row r="138" spans="1:26" ht="31.5" x14ac:dyDescent="0.25">
      <c r="A138" s="40" t="s">
        <v>243</v>
      </c>
      <c r="B138" s="41" t="s">
        <v>244</v>
      </c>
      <c r="C138" s="42" t="s">
        <v>31</v>
      </c>
      <c r="D138" s="49">
        <v>0</v>
      </c>
      <c r="E138" s="49">
        <v>0</v>
      </c>
      <c r="F138" s="49">
        <v>0</v>
      </c>
      <c r="G138" s="49">
        <v>0</v>
      </c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4" t="s">
        <v>32</v>
      </c>
      <c r="Q138" s="45">
        <f t="shared" si="34"/>
        <v>0</v>
      </c>
      <c r="R138" s="44" t="s">
        <v>32</v>
      </c>
      <c r="S138" s="46" t="str">
        <f t="shared" si="35"/>
        <v>-</v>
      </c>
      <c r="T138" s="39" t="s">
        <v>32</v>
      </c>
      <c r="W138" s="47"/>
      <c r="X138" s="53"/>
      <c r="Z138" s="47"/>
    </row>
    <row r="139" spans="1:26" ht="94.5" x14ac:dyDescent="0.25">
      <c r="A139" s="40" t="s">
        <v>245</v>
      </c>
      <c r="B139" s="41" t="s">
        <v>246</v>
      </c>
      <c r="C139" s="42" t="s">
        <v>31</v>
      </c>
      <c r="D139" s="49">
        <v>0</v>
      </c>
      <c r="E139" s="49">
        <v>0</v>
      </c>
      <c r="F139" s="49">
        <v>0</v>
      </c>
      <c r="G139" s="49">
        <v>0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44" t="s">
        <v>32</v>
      </c>
      <c r="Q139" s="45">
        <f t="shared" si="34"/>
        <v>0</v>
      </c>
      <c r="R139" s="44" t="s">
        <v>32</v>
      </c>
      <c r="S139" s="46" t="str">
        <f t="shared" si="35"/>
        <v>-</v>
      </c>
      <c r="T139" s="39" t="s">
        <v>32</v>
      </c>
      <c r="W139" s="47"/>
      <c r="X139" s="53"/>
      <c r="Z139" s="47"/>
    </row>
    <row r="140" spans="1:26" ht="31.5" x14ac:dyDescent="0.25">
      <c r="A140" s="40" t="s">
        <v>247</v>
      </c>
      <c r="B140" s="41" t="s">
        <v>248</v>
      </c>
      <c r="C140" s="42" t="s">
        <v>31</v>
      </c>
      <c r="D140" s="49">
        <v>0</v>
      </c>
      <c r="E140" s="49">
        <v>0</v>
      </c>
      <c r="F140" s="49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4" t="s">
        <v>32</v>
      </c>
      <c r="Q140" s="45">
        <f t="shared" si="34"/>
        <v>0</v>
      </c>
      <c r="R140" s="44" t="s">
        <v>32</v>
      </c>
      <c r="S140" s="46" t="str">
        <f t="shared" si="35"/>
        <v>-</v>
      </c>
      <c r="T140" s="39" t="s">
        <v>32</v>
      </c>
      <c r="W140" s="47"/>
      <c r="X140" s="53"/>
      <c r="Z140" s="47"/>
    </row>
    <row r="141" spans="1:26" ht="31.5" x14ac:dyDescent="0.25">
      <c r="A141" s="40" t="s">
        <v>249</v>
      </c>
      <c r="B141" s="41" t="s">
        <v>248</v>
      </c>
      <c r="C141" s="42" t="s">
        <v>31</v>
      </c>
      <c r="D141" s="49">
        <v>0</v>
      </c>
      <c r="E141" s="49">
        <v>0</v>
      </c>
      <c r="F141" s="49">
        <v>0</v>
      </c>
      <c r="G141" s="49"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49">
        <v>0</v>
      </c>
      <c r="O141" s="49">
        <v>0</v>
      </c>
      <c r="P141" s="44" t="s">
        <v>32</v>
      </c>
      <c r="Q141" s="45">
        <f t="shared" si="34"/>
        <v>0</v>
      </c>
      <c r="R141" s="44" t="s">
        <v>32</v>
      </c>
      <c r="S141" s="46" t="str">
        <f t="shared" si="35"/>
        <v>-</v>
      </c>
      <c r="T141" s="39" t="s">
        <v>32</v>
      </c>
      <c r="W141" s="47"/>
      <c r="X141" s="53"/>
      <c r="Z141" s="47"/>
    </row>
    <row r="142" spans="1:26" ht="47.25" x14ac:dyDescent="0.25">
      <c r="A142" s="40" t="s">
        <v>250</v>
      </c>
      <c r="B142" s="41" t="s">
        <v>251</v>
      </c>
      <c r="C142" s="42" t="s">
        <v>31</v>
      </c>
      <c r="D142" s="49">
        <v>0</v>
      </c>
      <c r="E142" s="49">
        <v>0</v>
      </c>
      <c r="F142" s="49">
        <v>0</v>
      </c>
      <c r="G142" s="49">
        <v>0</v>
      </c>
      <c r="H142" s="49"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49">
        <v>0</v>
      </c>
      <c r="O142" s="49">
        <v>0</v>
      </c>
      <c r="P142" s="44" t="s">
        <v>32</v>
      </c>
      <c r="Q142" s="45">
        <f t="shared" si="34"/>
        <v>0</v>
      </c>
      <c r="R142" s="44" t="s">
        <v>32</v>
      </c>
      <c r="S142" s="46" t="str">
        <f t="shared" si="35"/>
        <v>-</v>
      </c>
      <c r="T142" s="39" t="s">
        <v>32</v>
      </c>
      <c r="W142" s="47"/>
      <c r="X142" s="53"/>
      <c r="Z142" s="47"/>
    </row>
    <row r="143" spans="1:26" ht="31.5" x14ac:dyDescent="0.25">
      <c r="A143" s="40" t="s">
        <v>252</v>
      </c>
      <c r="B143" s="41" t="s">
        <v>253</v>
      </c>
      <c r="C143" s="42" t="s">
        <v>31</v>
      </c>
      <c r="D143" s="49">
        <v>0</v>
      </c>
      <c r="E143" s="49">
        <v>0</v>
      </c>
      <c r="F143" s="49">
        <v>0</v>
      </c>
      <c r="G143" s="49">
        <v>0</v>
      </c>
      <c r="H143" s="49">
        <v>0</v>
      </c>
      <c r="I143" s="49">
        <v>0</v>
      </c>
      <c r="J143" s="49">
        <v>0</v>
      </c>
      <c r="K143" s="49">
        <v>0</v>
      </c>
      <c r="L143" s="49">
        <v>0</v>
      </c>
      <c r="M143" s="49">
        <v>0</v>
      </c>
      <c r="N143" s="49">
        <v>0</v>
      </c>
      <c r="O143" s="49">
        <v>0</v>
      </c>
      <c r="P143" s="44" t="s">
        <v>32</v>
      </c>
      <c r="Q143" s="45">
        <f t="shared" si="34"/>
        <v>0</v>
      </c>
      <c r="R143" s="44" t="s">
        <v>32</v>
      </c>
      <c r="S143" s="46" t="str">
        <f t="shared" si="35"/>
        <v>-</v>
      </c>
      <c r="T143" s="39" t="s">
        <v>32</v>
      </c>
      <c r="W143" s="47"/>
      <c r="X143" s="53"/>
      <c r="Z143" s="47"/>
    </row>
    <row r="144" spans="1:26" ht="31.5" x14ac:dyDescent="0.25">
      <c r="A144" s="40" t="s">
        <v>254</v>
      </c>
      <c r="B144" s="41" t="s">
        <v>248</v>
      </c>
      <c r="C144" s="42" t="s">
        <v>31</v>
      </c>
      <c r="D144" s="49">
        <v>0</v>
      </c>
      <c r="E144" s="49">
        <v>0</v>
      </c>
      <c r="F144" s="49">
        <v>0</v>
      </c>
      <c r="G144" s="49">
        <v>0</v>
      </c>
      <c r="H144" s="49">
        <v>0</v>
      </c>
      <c r="I144" s="49">
        <v>0</v>
      </c>
      <c r="J144" s="49">
        <v>0</v>
      </c>
      <c r="K144" s="49">
        <v>0</v>
      </c>
      <c r="L144" s="49">
        <v>0</v>
      </c>
      <c r="M144" s="49">
        <v>0</v>
      </c>
      <c r="N144" s="49">
        <v>0</v>
      </c>
      <c r="O144" s="49">
        <v>0</v>
      </c>
      <c r="P144" s="44" t="s">
        <v>32</v>
      </c>
      <c r="Q144" s="45">
        <f t="shared" si="34"/>
        <v>0</v>
      </c>
      <c r="R144" s="44" t="s">
        <v>32</v>
      </c>
      <c r="S144" s="46" t="str">
        <f t="shared" si="35"/>
        <v>-</v>
      </c>
      <c r="T144" s="39" t="s">
        <v>32</v>
      </c>
      <c r="W144" s="47"/>
      <c r="X144" s="53"/>
      <c r="Z144" s="47"/>
    </row>
    <row r="145" spans="1:26" ht="47.25" x14ac:dyDescent="0.25">
      <c r="A145" s="40" t="s">
        <v>255</v>
      </c>
      <c r="B145" s="41" t="s">
        <v>256</v>
      </c>
      <c r="C145" s="42" t="s">
        <v>31</v>
      </c>
      <c r="D145" s="49">
        <v>0</v>
      </c>
      <c r="E145" s="49">
        <v>0</v>
      </c>
      <c r="F145" s="49">
        <v>0</v>
      </c>
      <c r="G145" s="49"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49">
        <v>0</v>
      </c>
      <c r="O145" s="49">
        <v>0</v>
      </c>
      <c r="P145" s="44" t="s">
        <v>32</v>
      </c>
      <c r="Q145" s="45">
        <f t="shared" si="34"/>
        <v>0</v>
      </c>
      <c r="R145" s="44" t="s">
        <v>32</v>
      </c>
      <c r="S145" s="46" t="str">
        <f t="shared" si="35"/>
        <v>-</v>
      </c>
      <c r="T145" s="39" t="s">
        <v>32</v>
      </c>
      <c r="W145" s="47"/>
      <c r="X145" s="53"/>
      <c r="Z145" s="47"/>
    </row>
    <row r="146" spans="1:26" ht="63" x14ac:dyDescent="0.25">
      <c r="A146" s="40" t="s">
        <v>257</v>
      </c>
      <c r="B146" s="41" t="s">
        <v>258</v>
      </c>
      <c r="C146" s="42" t="s">
        <v>31</v>
      </c>
      <c r="D146" s="49">
        <v>0</v>
      </c>
      <c r="E146" s="49">
        <v>0</v>
      </c>
      <c r="F146" s="49">
        <v>0</v>
      </c>
      <c r="G146" s="49">
        <v>0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49">
        <v>0</v>
      </c>
      <c r="O146" s="49">
        <v>0</v>
      </c>
      <c r="P146" s="44" t="s">
        <v>32</v>
      </c>
      <c r="Q146" s="45">
        <f t="shared" si="34"/>
        <v>0</v>
      </c>
      <c r="R146" s="44" t="s">
        <v>32</v>
      </c>
      <c r="S146" s="46" t="str">
        <f t="shared" si="35"/>
        <v>-</v>
      </c>
      <c r="T146" s="39" t="s">
        <v>32</v>
      </c>
      <c r="W146" s="47"/>
      <c r="X146" s="53"/>
      <c r="Z146" s="47"/>
    </row>
    <row r="147" spans="1:26" ht="78.75" x14ac:dyDescent="0.25">
      <c r="A147" s="40" t="s">
        <v>259</v>
      </c>
      <c r="B147" s="41" t="s">
        <v>260</v>
      </c>
      <c r="C147" s="42" t="s">
        <v>31</v>
      </c>
      <c r="D147" s="49">
        <v>0</v>
      </c>
      <c r="E147" s="49">
        <v>0</v>
      </c>
      <c r="F147" s="49">
        <v>0</v>
      </c>
      <c r="G147" s="49"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49">
        <v>0</v>
      </c>
      <c r="O147" s="49">
        <v>0</v>
      </c>
      <c r="P147" s="44" t="s">
        <v>32</v>
      </c>
      <c r="Q147" s="45">
        <f t="shared" si="34"/>
        <v>0</v>
      </c>
      <c r="R147" s="44" t="s">
        <v>32</v>
      </c>
      <c r="S147" s="46" t="str">
        <f t="shared" si="35"/>
        <v>-</v>
      </c>
      <c r="T147" s="39" t="s">
        <v>32</v>
      </c>
      <c r="W147" s="47"/>
      <c r="X147" s="53"/>
      <c r="Z147" s="47"/>
    </row>
    <row r="148" spans="1:26" ht="63" x14ac:dyDescent="0.25">
      <c r="A148" s="40" t="s">
        <v>261</v>
      </c>
      <c r="B148" s="41" t="s">
        <v>262</v>
      </c>
      <c r="C148" s="42" t="s">
        <v>31</v>
      </c>
      <c r="D148" s="49">
        <v>0</v>
      </c>
      <c r="E148" s="49">
        <v>0</v>
      </c>
      <c r="F148" s="49">
        <v>0</v>
      </c>
      <c r="G148" s="49">
        <v>0</v>
      </c>
      <c r="H148" s="49">
        <v>0</v>
      </c>
      <c r="I148" s="49">
        <v>0</v>
      </c>
      <c r="J148" s="49">
        <v>0</v>
      </c>
      <c r="K148" s="49">
        <v>0</v>
      </c>
      <c r="L148" s="49">
        <v>0</v>
      </c>
      <c r="M148" s="49">
        <v>0</v>
      </c>
      <c r="N148" s="49">
        <v>0</v>
      </c>
      <c r="O148" s="49">
        <v>0</v>
      </c>
      <c r="P148" s="44" t="s">
        <v>32</v>
      </c>
      <c r="Q148" s="45">
        <f t="shared" si="34"/>
        <v>0</v>
      </c>
      <c r="R148" s="44" t="s">
        <v>32</v>
      </c>
      <c r="S148" s="46" t="str">
        <f t="shared" si="35"/>
        <v>-</v>
      </c>
      <c r="T148" s="39" t="s">
        <v>32</v>
      </c>
      <c r="W148" s="47"/>
      <c r="X148" s="53"/>
      <c r="Z148" s="47"/>
    </row>
    <row r="149" spans="1:26" ht="78.75" x14ac:dyDescent="0.25">
      <c r="A149" s="40" t="s">
        <v>263</v>
      </c>
      <c r="B149" s="41" t="s">
        <v>264</v>
      </c>
      <c r="C149" s="42" t="s">
        <v>31</v>
      </c>
      <c r="D149" s="49">
        <v>0</v>
      </c>
      <c r="E149" s="49">
        <v>0</v>
      </c>
      <c r="F149" s="49">
        <v>0</v>
      </c>
      <c r="G149" s="49">
        <v>0</v>
      </c>
      <c r="H149" s="49">
        <v>0</v>
      </c>
      <c r="I149" s="49">
        <v>0</v>
      </c>
      <c r="J149" s="49">
        <v>0</v>
      </c>
      <c r="K149" s="49">
        <v>0</v>
      </c>
      <c r="L149" s="49">
        <v>0</v>
      </c>
      <c r="M149" s="49">
        <v>0</v>
      </c>
      <c r="N149" s="49">
        <v>0</v>
      </c>
      <c r="O149" s="49">
        <v>0</v>
      </c>
      <c r="P149" s="44" t="s">
        <v>32</v>
      </c>
      <c r="Q149" s="45">
        <f t="shared" si="34"/>
        <v>0</v>
      </c>
      <c r="R149" s="44" t="s">
        <v>32</v>
      </c>
      <c r="S149" s="46" t="str">
        <f t="shared" si="35"/>
        <v>-</v>
      </c>
      <c r="T149" s="39" t="s">
        <v>32</v>
      </c>
      <c r="W149" s="47"/>
      <c r="X149" s="53"/>
      <c r="Z149" s="47"/>
    </row>
    <row r="150" spans="1:26" ht="78.75" x14ac:dyDescent="0.25">
      <c r="A150" s="40" t="s">
        <v>265</v>
      </c>
      <c r="B150" s="41" t="s">
        <v>266</v>
      </c>
      <c r="C150" s="42" t="s">
        <v>31</v>
      </c>
      <c r="D150" s="49">
        <v>0</v>
      </c>
      <c r="E150" s="49">
        <v>0</v>
      </c>
      <c r="F150" s="49">
        <v>0</v>
      </c>
      <c r="G150" s="49"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49">
        <v>0</v>
      </c>
      <c r="O150" s="49">
        <v>0</v>
      </c>
      <c r="P150" s="44" t="s">
        <v>32</v>
      </c>
      <c r="Q150" s="45">
        <f t="shared" si="34"/>
        <v>0</v>
      </c>
      <c r="R150" s="44" t="s">
        <v>32</v>
      </c>
      <c r="S150" s="46" t="str">
        <f t="shared" si="35"/>
        <v>-</v>
      </c>
      <c r="T150" s="39" t="s">
        <v>32</v>
      </c>
      <c r="W150" s="47"/>
      <c r="X150" s="53"/>
      <c r="Z150" s="47"/>
    </row>
    <row r="151" spans="1:26" ht="31.5" x14ac:dyDescent="0.25">
      <c r="A151" s="40" t="s">
        <v>267</v>
      </c>
      <c r="B151" s="41" t="s">
        <v>268</v>
      </c>
      <c r="C151" s="42" t="s">
        <v>31</v>
      </c>
      <c r="D151" s="49">
        <v>0</v>
      </c>
      <c r="E151" s="49">
        <v>0</v>
      </c>
      <c r="F151" s="49">
        <v>0</v>
      </c>
      <c r="G151" s="49"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44" t="s">
        <v>32</v>
      </c>
      <c r="Q151" s="45">
        <f t="shared" si="34"/>
        <v>0</v>
      </c>
      <c r="R151" s="44" t="s">
        <v>32</v>
      </c>
      <c r="S151" s="46" t="str">
        <f t="shared" si="35"/>
        <v>-</v>
      </c>
      <c r="T151" s="39" t="s">
        <v>32</v>
      </c>
      <c r="W151" s="47"/>
      <c r="X151" s="53"/>
      <c r="Z151" s="47"/>
    </row>
    <row r="152" spans="1:26" ht="63" x14ac:dyDescent="0.25">
      <c r="A152" s="40" t="s">
        <v>269</v>
      </c>
      <c r="B152" s="41" t="s">
        <v>270</v>
      </c>
      <c r="C152" s="42" t="s">
        <v>31</v>
      </c>
      <c r="D152" s="49">
        <v>0</v>
      </c>
      <c r="E152" s="49">
        <v>0</v>
      </c>
      <c r="F152" s="49">
        <v>0</v>
      </c>
      <c r="G152" s="49"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4" t="s">
        <v>32</v>
      </c>
      <c r="Q152" s="45">
        <f t="shared" si="34"/>
        <v>0</v>
      </c>
      <c r="R152" s="44" t="s">
        <v>32</v>
      </c>
      <c r="S152" s="46" t="str">
        <f t="shared" si="35"/>
        <v>-</v>
      </c>
      <c r="T152" s="39" t="s">
        <v>32</v>
      </c>
      <c r="W152" s="47"/>
      <c r="X152" s="53"/>
      <c r="Z152" s="47"/>
    </row>
    <row r="153" spans="1:26" ht="31.5" x14ac:dyDescent="0.25">
      <c r="A153" s="40" t="s">
        <v>271</v>
      </c>
      <c r="B153" s="41" t="s">
        <v>272</v>
      </c>
      <c r="C153" s="42" t="s">
        <v>31</v>
      </c>
      <c r="D153" s="49">
        <v>0</v>
      </c>
      <c r="E153" s="49">
        <v>0</v>
      </c>
      <c r="F153" s="49">
        <v>0</v>
      </c>
      <c r="G153" s="49">
        <v>0</v>
      </c>
      <c r="H153" s="49">
        <v>0</v>
      </c>
      <c r="I153" s="49">
        <v>0</v>
      </c>
      <c r="J153" s="49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4" t="s">
        <v>32</v>
      </c>
      <c r="Q153" s="45">
        <f t="shared" si="34"/>
        <v>0</v>
      </c>
      <c r="R153" s="44" t="s">
        <v>32</v>
      </c>
      <c r="S153" s="46" t="str">
        <f t="shared" si="35"/>
        <v>-</v>
      </c>
      <c r="T153" s="39" t="s">
        <v>32</v>
      </c>
      <c r="W153" s="47"/>
      <c r="X153" s="53"/>
      <c r="Z153" s="47"/>
    </row>
    <row r="154" spans="1:26" x14ac:dyDescent="0.25">
      <c r="A154" s="40" t="s">
        <v>273</v>
      </c>
      <c r="B154" s="41" t="s">
        <v>274</v>
      </c>
      <c r="C154" s="42" t="s">
        <v>31</v>
      </c>
      <c r="D154" s="49">
        <v>0</v>
      </c>
      <c r="E154" s="49">
        <v>0</v>
      </c>
      <c r="F154" s="49">
        <v>0</v>
      </c>
      <c r="G154" s="49">
        <v>0</v>
      </c>
      <c r="H154" s="49">
        <v>0</v>
      </c>
      <c r="I154" s="49">
        <v>0</v>
      </c>
      <c r="J154" s="49">
        <v>0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44" t="s">
        <v>32</v>
      </c>
      <c r="Q154" s="45">
        <f t="shared" ref="Q154:Q200" si="49">IF(K154="нд","нд",(M154)-(K154))</f>
        <v>0</v>
      </c>
      <c r="R154" s="44" t="s">
        <v>32</v>
      </c>
      <c r="S154" s="46" t="str">
        <f t="shared" ref="S154:S200" si="50">IF(K154="нд","нд",IF((K154)&gt;0,Q154/(K154),"-"))</f>
        <v>-</v>
      </c>
      <c r="T154" s="39" t="s">
        <v>32</v>
      </c>
      <c r="W154" s="47"/>
      <c r="X154" s="53"/>
      <c r="Z154" s="47"/>
    </row>
    <row r="155" spans="1:26" x14ac:dyDescent="0.25">
      <c r="A155" s="40" t="s">
        <v>275</v>
      </c>
      <c r="B155" s="41" t="s">
        <v>276</v>
      </c>
      <c r="C155" s="42" t="s">
        <v>31</v>
      </c>
      <c r="D155" s="49">
        <v>0</v>
      </c>
      <c r="E155" s="49">
        <v>0</v>
      </c>
      <c r="F155" s="49">
        <v>0</v>
      </c>
      <c r="G155" s="49">
        <v>0</v>
      </c>
      <c r="H155" s="49">
        <v>0</v>
      </c>
      <c r="I155" s="49">
        <v>0</v>
      </c>
      <c r="J155" s="49">
        <v>0</v>
      </c>
      <c r="K155" s="49">
        <v>0</v>
      </c>
      <c r="L155" s="49">
        <v>0</v>
      </c>
      <c r="M155" s="49">
        <v>0</v>
      </c>
      <c r="N155" s="49">
        <v>0</v>
      </c>
      <c r="O155" s="49">
        <v>0</v>
      </c>
      <c r="P155" s="44" t="s">
        <v>32</v>
      </c>
      <c r="Q155" s="45">
        <f t="shared" si="49"/>
        <v>0</v>
      </c>
      <c r="R155" s="44" t="s">
        <v>32</v>
      </c>
      <c r="S155" s="46" t="str">
        <f t="shared" si="50"/>
        <v>-</v>
      </c>
      <c r="T155" s="39" t="s">
        <v>32</v>
      </c>
      <c r="W155" s="47"/>
      <c r="X155" s="53"/>
      <c r="Z155" s="47"/>
    </row>
    <row r="156" spans="1:26" ht="31.5" x14ac:dyDescent="0.25">
      <c r="A156" s="40" t="s">
        <v>277</v>
      </c>
      <c r="B156" s="41" t="s">
        <v>190</v>
      </c>
      <c r="C156" s="42" t="s">
        <v>31</v>
      </c>
      <c r="D156" s="49">
        <v>0</v>
      </c>
      <c r="E156" s="49">
        <v>0</v>
      </c>
      <c r="F156" s="49">
        <v>0</v>
      </c>
      <c r="G156" s="49">
        <v>0</v>
      </c>
      <c r="H156" s="49">
        <v>0</v>
      </c>
      <c r="I156" s="49">
        <v>0</v>
      </c>
      <c r="J156" s="49">
        <v>0</v>
      </c>
      <c r="K156" s="49">
        <v>0</v>
      </c>
      <c r="L156" s="49">
        <v>0</v>
      </c>
      <c r="M156" s="49">
        <v>0</v>
      </c>
      <c r="N156" s="49">
        <v>0</v>
      </c>
      <c r="O156" s="49">
        <v>0</v>
      </c>
      <c r="P156" s="44" t="s">
        <v>32</v>
      </c>
      <c r="Q156" s="45">
        <f t="shared" si="49"/>
        <v>0</v>
      </c>
      <c r="R156" s="44" t="s">
        <v>32</v>
      </c>
      <c r="S156" s="46" t="str">
        <f t="shared" si="50"/>
        <v>-</v>
      </c>
      <c r="T156" s="39" t="s">
        <v>32</v>
      </c>
      <c r="W156" s="47"/>
      <c r="X156" s="53"/>
      <c r="Z156" s="47"/>
    </row>
    <row r="157" spans="1:26" ht="31.5" x14ac:dyDescent="0.25">
      <c r="A157" s="40" t="s">
        <v>278</v>
      </c>
      <c r="B157" s="41" t="s">
        <v>279</v>
      </c>
      <c r="C157" s="42" t="s">
        <v>31</v>
      </c>
      <c r="D157" s="49">
        <v>0</v>
      </c>
      <c r="E157" s="49">
        <v>0</v>
      </c>
      <c r="F157" s="49">
        <v>0</v>
      </c>
      <c r="G157" s="49">
        <v>0</v>
      </c>
      <c r="H157" s="49">
        <v>0</v>
      </c>
      <c r="I157" s="49">
        <v>0</v>
      </c>
      <c r="J157" s="49">
        <v>0</v>
      </c>
      <c r="K157" s="49">
        <v>0</v>
      </c>
      <c r="L157" s="49">
        <v>0</v>
      </c>
      <c r="M157" s="49">
        <v>0</v>
      </c>
      <c r="N157" s="49">
        <v>0</v>
      </c>
      <c r="O157" s="49">
        <v>0</v>
      </c>
      <c r="P157" s="44" t="s">
        <v>32</v>
      </c>
      <c r="Q157" s="45">
        <f t="shared" si="49"/>
        <v>0</v>
      </c>
      <c r="R157" s="44" t="s">
        <v>32</v>
      </c>
      <c r="S157" s="46" t="str">
        <f t="shared" si="50"/>
        <v>-</v>
      </c>
      <c r="T157" s="39" t="s">
        <v>32</v>
      </c>
      <c r="W157" s="47"/>
      <c r="X157" s="53"/>
      <c r="Z157" s="47"/>
    </row>
    <row r="158" spans="1:26" ht="47.25" x14ac:dyDescent="0.25">
      <c r="A158" s="40" t="s">
        <v>280</v>
      </c>
      <c r="B158" s="41" t="s">
        <v>281</v>
      </c>
      <c r="C158" s="42" t="s">
        <v>31</v>
      </c>
      <c r="D158" s="49">
        <v>0</v>
      </c>
      <c r="E158" s="49">
        <v>0</v>
      </c>
      <c r="F158" s="49">
        <v>0</v>
      </c>
      <c r="G158" s="49">
        <v>0</v>
      </c>
      <c r="H158" s="49">
        <v>0</v>
      </c>
      <c r="I158" s="49">
        <v>0</v>
      </c>
      <c r="J158" s="49">
        <v>0</v>
      </c>
      <c r="K158" s="49">
        <v>0</v>
      </c>
      <c r="L158" s="49">
        <v>0</v>
      </c>
      <c r="M158" s="49">
        <v>0</v>
      </c>
      <c r="N158" s="49">
        <v>0</v>
      </c>
      <c r="O158" s="49">
        <v>0</v>
      </c>
      <c r="P158" s="44" t="s">
        <v>32</v>
      </c>
      <c r="Q158" s="45">
        <f t="shared" si="49"/>
        <v>0</v>
      </c>
      <c r="R158" s="44" t="s">
        <v>32</v>
      </c>
      <c r="S158" s="46" t="str">
        <f t="shared" si="50"/>
        <v>-</v>
      </c>
      <c r="T158" s="39" t="s">
        <v>32</v>
      </c>
      <c r="W158" s="47"/>
      <c r="X158" s="53"/>
      <c r="Z158" s="47"/>
    </row>
    <row r="159" spans="1:26" ht="31.5" x14ac:dyDescent="0.25">
      <c r="A159" s="40" t="s">
        <v>282</v>
      </c>
      <c r="B159" s="41" t="s">
        <v>283</v>
      </c>
      <c r="C159" s="42" t="s">
        <v>31</v>
      </c>
      <c r="D159" s="49">
        <v>0</v>
      </c>
      <c r="E159" s="49">
        <v>0</v>
      </c>
      <c r="F159" s="49">
        <v>0</v>
      </c>
      <c r="G159" s="49">
        <v>0</v>
      </c>
      <c r="H159" s="49">
        <v>0</v>
      </c>
      <c r="I159" s="49">
        <v>0</v>
      </c>
      <c r="J159" s="49">
        <v>0</v>
      </c>
      <c r="K159" s="49">
        <v>0</v>
      </c>
      <c r="L159" s="49">
        <v>0</v>
      </c>
      <c r="M159" s="49">
        <v>0</v>
      </c>
      <c r="N159" s="49">
        <v>0</v>
      </c>
      <c r="O159" s="49">
        <v>0</v>
      </c>
      <c r="P159" s="44" t="s">
        <v>32</v>
      </c>
      <c r="Q159" s="45">
        <f t="shared" si="49"/>
        <v>0</v>
      </c>
      <c r="R159" s="44" t="s">
        <v>32</v>
      </c>
      <c r="S159" s="46" t="str">
        <f t="shared" si="50"/>
        <v>-</v>
      </c>
      <c r="T159" s="39" t="s">
        <v>32</v>
      </c>
      <c r="W159" s="47"/>
      <c r="X159" s="53"/>
      <c r="Z159" s="47"/>
    </row>
    <row r="160" spans="1:26" ht="31.5" x14ac:dyDescent="0.25">
      <c r="A160" s="40" t="s">
        <v>284</v>
      </c>
      <c r="B160" s="41" t="s">
        <v>285</v>
      </c>
      <c r="C160" s="42" t="s">
        <v>31</v>
      </c>
      <c r="D160" s="49">
        <v>0</v>
      </c>
      <c r="E160" s="49">
        <v>0</v>
      </c>
      <c r="F160" s="49">
        <v>0</v>
      </c>
      <c r="G160" s="49">
        <v>0</v>
      </c>
      <c r="H160" s="49">
        <v>0</v>
      </c>
      <c r="I160" s="49">
        <v>0</v>
      </c>
      <c r="J160" s="49"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v>0</v>
      </c>
      <c r="P160" s="44" t="s">
        <v>32</v>
      </c>
      <c r="Q160" s="45">
        <f t="shared" si="49"/>
        <v>0</v>
      </c>
      <c r="R160" s="44" t="s">
        <v>32</v>
      </c>
      <c r="S160" s="46" t="str">
        <f t="shared" si="50"/>
        <v>-</v>
      </c>
      <c r="T160" s="39" t="s">
        <v>32</v>
      </c>
      <c r="W160" s="47"/>
      <c r="X160" s="53"/>
      <c r="Z160" s="47"/>
    </row>
    <row r="161" spans="1:26" ht="31.5" x14ac:dyDescent="0.25">
      <c r="A161" s="40" t="s">
        <v>286</v>
      </c>
      <c r="B161" s="41" t="s">
        <v>192</v>
      </c>
      <c r="C161" s="42" t="s">
        <v>31</v>
      </c>
      <c r="D161" s="49">
        <v>0</v>
      </c>
      <c r="E161" s="49">
        <v>0</v>
      </c>
      <c r="F161" s="49">
        <v>0</v>
      </c>
      <c r="G161" s="49"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49">
        <v>0</v>
      </c>
      <c r="O161" s="49">
        <v>0</v>
      </c>
      <c r="P161" s="44" t="s">
        <v>32</v>
      </c>
      <c r="Q161" s="45">
        <f t="shared" si="49"/>
        <v>0</v>
      </c>
      <c r="R161" s="44" t="s">
        <v>32</v>
      </c>
      <c r="S161" s="46" t="str">
        <f t="shared" si="50"/>
        <v>-</v>
      </c>
      <c r="T161" s="39" t="s">
        <v>32</v>
      </c>
      <c r="W161" s="47"/>
      <c r="X161" s="53"/>
      <c r="Z161" s="47"/>
    </row>
    <row r="162" spans="1:26" ht="47.25" x14ac:dyDescent="0.25">
      <c r="A162" s="40" t="s">
        <v>287</v>
      </c>
      <c r="B162" s="41" t="s">
        <v>288</v>
      </c>
      <c r="C162" s="42" t="s">
        <v>31</v>
      </c>
      <c r="D162" s="49">
        <v>0</v>
      </c>
      <c r="E162" s="49">
        <v>0</v>
      </c>
      <c r="F162" s="49">
        <v>0</v>
      </c>
      <c r="G162" s="49"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49">
        <v>0</v>
      </c>
      <c r="O162" s="49">
        <v>0</v>
      </c>
      <c r="P162" s="44" t="s">
        <v>32</v>
      </c>
      <c r="Q162" s="45">
        <f t="shared" si="49"/>
        <v>0</v>
      </c>
      <c r="R162" s="44" t="s">
        <v>32</v>
      </c>
      <c r="S162" s="46" t="str">
        <f t="shared" si="50"/>
        <v>-</v>
      </c>
      <c r="T162" s="39" t="s">
        <v>32</v>
      </c>
      <c r="W162" s="47"/>
      <c r="X162" s="53"/>
      <c r="Z162" s="47"/>
    </row>
    <row r="163" spans="1:26" x14ac:dyDescent="0.25">
      <c r="A163" s="40" t="s">
        <v>289</v>
      </c>
      <c r="B163" s="41" t="s">
        <v>290</v>
      </c>
      <c r="C163" s="42" t="s">
        <v>31</v>
      </c>
      <c r="D163" s="49">
        <v>0</v>
      </c>
      <c r="E163" s="49">
        <v>0</v>
      </c>
      <c r="F163" s="49">
        <v>0</v>
      </c>
      <c r="G163" s="49">
        <v>0</v>
      </c>
      <c r="H163" s="49">
        <v>0</v>
      </c>
      <c r="I163" s="49">
        <v>0</v>
      </c>
      <c r="J163" s="49">
        <v>0</v>
      </c>
      <c r="K163" s="49">
        <v>0</v>
      </c>
      <c r="L163" s="49">
        <v>0</v>
      </c>
      <c r="M163" s="49">
        <v>0</v>
      </c>
      <c r="N163" s="49">
        <v>0</v>
      </c>
      <c r="O163" s="49">
        <v>0</v>
      </c>
      <c r="P163" s="44" t="s">
        <v>32</v>
      </c>
      <c r="Q163" s="45">
        <f t="shared" si="49"/>
        <v>0</v>
      </c>
      <c r="R163" s="44" t="s">
        <v>32</v>
      </c>
      <c r="S163" s="46" t="str">
        <f t="shared" si="50"/>
        <v>-</v>
      </c>
      <c r="T163" s="39" t="s">
        <v>32</v>
      </c>
      <c r="W163" s="47"/>
      <c r="X163" s="53"/>
      <c r="Z163" s="47"/>
    </row>
    <row r="164" spans="1:26" ht="47.25" x14ac:dyDescent="0.25">
      <c r="A164" s="40" t="s">
        <v>291</v>
      </c>
      <c r="B164" s="41" t="s">
        <v>292</v>
      </c>
      <c r="C164" s="42" t="s">
        <v>31</v>
      </c>
      <c r="D164" s="49">
        <v>0</v>
      </c>
      <c r="E164" s="49">
        <v>0</v>
      </c>
      <c r="F164" s="49">
        <v>0</v>
      </c>
      <c r="G164" s="49">
        <v>0</v>
      </c>
      <c r="H164" s="49">
        <v>0</v>
      </c>
      <c r="I164" s="49">
        <v>0</v>
      </c>
      <c r="J164" s="49">
        <v>0</v>
      </c>
      <c r="K164" s="49">
        <v>0</v>
      </c>
      <c r="L164" s="49">
        <v>0</v>
      </c>
      <c r="M164" s="49">
        <v>0</v>
      </c>
      <c r="N164" s="49">
        <v>0</v>
      </c>
      <c r="O164" s="49">
        <v>0</v>
      </c>
      <c r="P164" s="44" t="s">
        <v>32</v>
      </c>
      <c r="Q164" s="45">
        <f t="shared" si="49"/>
        <v>0</v>
      </c>
      <c r="R164" s="44" t="s">
        <v>32</v>
      </c>
      <c r="S164" s="46" t="str">
        <f t="shared" si="50"/>
        <v>-</v>
      </c>
      <c r="T164" s="39" t="s">
        <v>32</v>
      </c>
      <c r="W164" s="47"/>
      <c r="X164" s="53"/>
      <c r="Z164" s="47"/>
    </row>
    <row r="165" spans="1:26" ht="47.25" x14ac:dyDescent="0.25">
      <c r="A165" s="40" t="s">
        <v>293</v>
      </c>
      <c r="B165" s="41" t="s">
        <v>294</v>
      </c>
      <c r="C165" s="42" t="s">
        <v>31</v>
      </c>
      <c r="D165" s="49">
        <v>0</v>
      </c>
      <c r="E165" s="49">
        <v>0</v>
      </c>
      <c r="F165" s="49">
        <v>0</v>
      </c>
      <c r="G165" s="49">
        <v>0</v>
      </c>
      <c r="H165" s="49">
        <v>0</v>
      </c>
      <c r="I165" s="49">
        <v>0</v>
      </c>
      <c r="J165" s="49">
        <v>0</v>
      </c>
      <c r="K165" s="49">
        <v>0</v>
      </c>
      <c r="L165" s="49">
        <v>0</v>
      </c>
      <c r="M165" s="49">
        <v>0</v>
      </c>
      <c r="N165" s="49">
        <v>0</v>
      </c>
      <c r="O165" s="49">
        <v>0</v>
      </c>
      <c r="P165" s="44" t="s">
        <v>32</v>
      </c>
      <c r="Q165" s="45">
        <f t="shared" si="49"/>
        <v>0</v>
      </c>
      <c r="R165" s="44" t="s">
        <v>32</v>
      </c>
      <c r="S165" s="46" t="str">
        <f t="shared" si="50"/>
        <v>-</v>
      </c>
      <c r="T165" s="39" t="s">
        <v>32</v>
      </c>
      <c r="W165" s="47"/>
      <c r="X165" s="53"/>
      <c r="Z165" s="47"/>
    </row>
    <row r="166" spans="1:26" x14ac:dyDescent="0.25">
      <c r="A166" s="40" t="s">
        <v>295</v>
      </c>
      <c r="B166" s="41" t="s">
        <v>290</v>
      </c>
      <c r="C166" s="42" t="s">
        <v>31</v>
      </c>
      <c r="D166" s="49">
        <v>0</v>
      </c>
      <c r="E166" s="49">
        <v>0</v>
      </c>
      <c r="F166" s="49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v>0</v>
      </c>
      <c r="P166" s="44" t="s">
        <v>32</v>
      </c>
      <c r="Q166" s="45">
        <f t="shared" si="49"/>
        <v>0</v>
      </c>
      <c r="R166" s="44" t="s">
        <v>32</v>
      </c>
      <c r="S166" s="46" t="str">
        <f t="shared" si="50"/>
        <v>-</v>
      </c>
      <c r="T166" s="39" t="s">
        <v>32</v>
      </c>
      <c r="W166" s="47"/>
      <c r="X166" s="53"/>
      <c r="Z166" s="47"/>
    </row>
    <row r="167" spans="1:26" ht="47.25" x14ac:dyDescent="0.25">
      <c r="A167" s="40" t="s">
        <v>296</v>
      </c>
      <c r="B167" s="41" t="s">
        <v>292</v>
      </c>
      <c r="C167" s="42" t="s">
        <v>31</v>
      </c>
      <c r="D167" s="49">
        <v>0</v>
      </c>
      <c r="E167" s="49">
        <v>0</v>
      </c>
      <c r="F167" s="49">
        <v>0</v>
      </c>
      <c r="G167" s="49">
        <v>0</v>
      </c>
      <c r="H167" s="49">
        <v>0</v>
      </c>
      <c r="I167" s="49">
        <v>0</v>
      </c>
      <c r="J167" s="49">
        <v>0</v>
      </c>
      <c r="K167" s="49">
        <v>0</v>
      </c>
      <c r="L167" s="49">
        <v>0</v>
      </c>
      <c r="M167" s="49">
        <v>0</v>
      </c>
      <c r="N167" s="49">
        <v>0</v>
      </c>
      <c r="O167" s="49">
        <v>0</v>
      </c>
      <c r="P167" s="44" t="s">
        <v>32</v>
      </c>
      <c r="Q167" s="45">
        <f t="shared" si="49"/>
        <v>0</v>
      </c>
      <c r="R167" s="44" t="s">
        <v>32</v>
      </c>
      <c r="S167" s="46" t="str">
        <f t="shared" si="50"/>
        <v>-</v>
      </c>
      <c r="T167" s="39" t="s">
        <v>32</v>
      </c>
      <c r="W167" s="47"/>
      <c r="X167" s="53"/>
      <c r="Z167" s="47"/>
    </row>
    <row r="168" spans="1:26" ht="47.25" x14ac:dyDescent="0.25">
      <c r="A168" s="40" t="s">
        <v>297</v>
      </c>
      <c r="B168" s="41" t="s">
        <v>294</v>
      </c>
      <c r="C168" s="42" t="s">
        <v>31</v>
      </c>
      <c r="D168" s="49">
        <v>0</v>
      </c>
      <c r="E168" s="49">
        <v>0</v>
      </c>
      <c r="F168" s="49">
        <v>0</v>
      </c>
      <c r="G168" s="49">
        <v>0</v>
      </c>
      <c r="H168" s="49">
        <v>0</v>
      </c>
      <c r="I168" s="49">
        <v>0</v>
      </c>
      <c r="J168" s="49">
        <v>0</v>
      </c>
      <c r="K168" s="49">
        <v>0</v>
      </c>
      <c r="L168" s="49">
        <v>0</v>
      </c>
      <c r="M168" s="49">
        <v>0</v>
      </c>
      <c r="N168" s="49">
        <v>0</v>
      </c>
      <c r="O168" s="49">
        <v>0</v>
      </c>
      <c r="P168" s="44" t="s">
        <v>32</v>
      </c>
      <c r="Q168" s="45">
        <f t="shared" si="49"/>
        <v>0</v>
      </c>
      <c r="R168" s="44" t="s">
        <v>32</v>
      </c>
      <c r="S168" s="46" t="str">
        <f t="shared" si="50"/>
        <v>-</v>
      </c>
      <c r="T168" s="39" t="s">
        <v>32</v>
      </c>
      <c r="W168" s="47"/>
      <c r="X168" s="53"/>
      <c r="Z168" s="47"/>
    </row>
    <row r="169" spans="1:26" x14ac:dyDescent="0.25">
      <c r="A169" s="40" t="s">
        <v>298</v>
      </c>
      <c r="B169" s="41" t="s">
        <v>299</v>
      </c>
      <c r="C169" s="42" t="s">
        <v>31</v>
      </c>
      <c r="D169" s="49">
        <v>0</v>
      </c>
      <c r="E169" s="49">
        <v>0</v>
      </c>
      <c r="F169" s="49">
        <v>0</v>
      </c>
      <c r="G169" s="49">
        <v>0</v>
      </c>
      <c r="H169" s="49">
        <v>0</v>
      </c>
      <c r="I169" s="49">
        <v>0</v>
      </c>
      <c r="J169" s="49"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v>0</v>
      </c>
      <c r="P169" s="44" t="s">
        <v>32</v>
      </c>
      <c r="Q169" s="45">
        <f t="shared" si="49"/>
        <v>0</v>
      </c>
      <c r="R169" s="44" t="s">
        <v>32</v>
      </c>
      <c r="S169" s="46" t="str">
        <f t="shared" si="50"/>
        <v>-</v>
      </c>
      <c r="T169" s="39" t="s">
        <v>32</v>
      </c>
      <c r="W169" s="47"/>
      <c r="X169" s="53"/>
      <c r="Z169" s="47"/>
    </row>
    <row r="170" spans="1:26" ht="31.5" x14ac:dyDescent="0.25">
      <c r="A170" s="40" t="s">
        <v>300</v>
      </c>
      <c r="B170" s="41" t="s">
        <v>301</v>
      </c>
      <c r="C170" s="42" t="s">
        <v>31</v>
      </c>
      <c r="D170" s="49">
        <v>0</v>
      </c>
      <c r="E170" s="49">
        <v>0</v>
      </c>
      <c r="F170" s="49">
        <v>0</v>
      </c>
      <c r="G170" s="49"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4" t="s">
        <v>32</v>
      </c>
      <c r="Q170" s="45">
        <f t="shared" si="49"/>
        <v>0</v>
      </c>
      <c r="R170" s="44" t="s">
        <v>32</v>
      </c>
      <c r="S170" s="46" t="str">
        <f t="shared" si="50"/>
        <v>-</v>
      </c>
      <c r="T170" s="39" t="s">
        <v>32</v>
      </c>
      <c r="W170" s="47"/>
      <c r="X170" s="53"/>
      <c r="Z170" s="47"/>
    </row>
    <row r="171" spans="1:26" x14ac:dyDescent="0.25">
      <c r="A171" s="40" t="s">
        <v>302</v>
      </c>
      <c r="B171" s="41" t="s">
        <v>303</v>
      </c>
      <c r="C171" s="42" t="s">
        <v>31</v>
      </c>
      <c r="D171" s="49">
        <v>0</v>
      </c>
      <c r="E171" s="49">
        <v>0</v>
      </c>
      <c r="F171" s="49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44" t="s">
        <v>32</v>
      </c>
      <c r="Q171" s="45">
        <f t="shared" si="49"/>
        <v>0</v>
      </c>
      <c r="R171" s="44" t="s">
        <v>32</v>
      </c>
      <c r="S171" s="46" t="str">
        <f t="shared" si="50"/>
        <v>-</v>
      </c>
      <c r="T171" s="39" t="s">
        <v>32</v>
      </c>
      <c r="W171" s="47"/>
      <c r="X171" s="53"/>
      <c r="Z171" s="47"/>
    </row>
    <row r="172" spans="1:26" ht="31.5" x14ac:dyDescent="0.25">
      <c r="A172" s="40" t="s">
        <v>304</v>
      </c>
      <c r="B172" s="41" t="s">
        <v>305</v>
      </c>
      <c r="C172" s="42" t="s">
        <v>31</v>
      </c>
      <c r="D172" s="49">
        <v>0</v>
      </c>
      <c r="E172" s="49">
        <v>0</v>
      </c>
      <c r="F172" s="49">
        <v>0</v>
      </c>
      <c r="G172" s="49"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v>0</v>
      </c>
      <c r="P172" s="44" t="s">
        <v>32</v>
      </c>
      <c r="Q172" s="45">
        <f t="shared" si="49"/>
        <v>0</v>
      </c>
      <c r="R172" s="44" t="s">
        <v>32</v>
      </c>
      <c r="S172" s="46" t="str">
        <f t="shared" si="50"/>
        <v>-</v>
      </c>
      <c r="T172" s="39" t="s">
        <v>32</v>
      </c>
      <c r="W172" s="47"/>
      <c r="X172" s="53"/>
      <c r="Z172" s="47"/>
    </row>
    <row r="173" spans="1:26" x14ac:dyDescent="0.25">
      <c r="A173" s="40" t="s">
        <v>306</v>
      </c>
      <c r="B173" s="41" t="s">
        <v>307</v>
      </c>
      <c r="C173" s="42" t="s">
        <v>31</v>
      </c>
      <c r="D173" s="49">
        <v>0</v>
      </c>
      <c r="E173" s="49">
        <v>0</v>
      </c>
      <c r="F173" s="49">
        <v>0</v>
      </c>
      <c r="G173" s="49">
        <v>0</v>
      </c>
      <c r="H173" s="49">
        <v>0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49">
        <v>0</v>
      </c>
      <c r="O173" s="49">
        <v>0</v>
      </c>
      <c r="P173" s="44" t="s">
        <v>32</v>
      </c>
      <c r="Q173" s="45">
        <f t="shared" si="49"/>
        <v>0</v>
      </c>
      <c r="R173" s="44" t="s">
        <v>32</v>
      </c>
      <c r="S173" s="46" t="str">
        <f t="shared" si="50"/>
        <v>-</v>
      </c>
      <c r="T173" s="39" t="s">
        <v>32</v>
      </c>
      <c r="W173" s="47"/>
      <c r="X173" s="53"/>
      <c r="Z173" s="47"/>
    </row>
    <row r="174" spans="1:26" ht="31.5" x14ac:dyDescent="0.25">
      <c r="A174" s="40" t="s">
        <v>308</v>
      </c>
      <c r="B174" s="41" t="s">
        <v>222</v>
      </c>
      <c r="C174" s="42" t="s">
        <v>31</v>
      </c>
      <c r="D174" s="49">
        <v>0</v>
      </c>
      <c r="E174" s="49">
        <v>0</v>
      </c>
      <c r="F174" s="49">
        <v>0</v>
      </c>
      <c r="G174" s="49">
        <v>0</v>
      </c>
      <c r="H174" s="49">
        <v>0</v>
      </c>
      <c r="I174" s="49">
        <v>0</v>
      </c>
      <c r="J174" s="49">
        <v>0</v>
      </c>
      <c r="K174" s="49">
        <v>0</v>
      </c>
      <c r="L174" s="49">
        <v>0</v>
      </c>
      <c r="M174" s="49">
        <v>0</v>
      </c>
      <c r="N174" s="49">
        <v>0</v>
      </c>
      <c r="O174" s="49">
        <v>0</v>
      </c>
      <c r="P174" s="44" t="s">
        <v>32</v>
      </c>
      <c r="Q174" s="45">
        <f t="shared" si="49"/>
        <v>0</v>
      </c>
      <c r="R174" s="44" t="s">
        <v>32</v>
      </c>
      <c r="S174" s="46" t="str">
        <f t="shared" si="50"/>
        <v>-</v>
      </c>
      <c r="T174" s="39" t="s">
        <v>32</v>
      </c>
      <c r="W174" s="47"/>
      <c r="X174" s="53"/>
      <c r="Z174" s="47"/>
    </row>
    <row r="175" spans="1:26" x14ac:dyDescent="0.25">
      <c r="A175" s="40" t="s">
        <v>309</v>
      </c>
      <c r="B175" s="41" t="s">
        <v>310</v>
      </c>
      <c r="C175" s="42" t="s">
        <v>31</v>
      </c>
      <c r="D175" s="49">
        <v>0</v>
      </c>
      <c r="E175" s="49">
        <v>0</v>
      </c>
      <c r="F175" s="49">
        <v>0</v>
      </c>
      <c r="G175" s="49"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44" t="s">
        <v>32</v>
      </c>
      <c r="Q175" s="45">
        <f t="shared" si="49"/>
        <v>0</v>
      </c>
      <c r="R175" s="44" t="s">
        <v>32</v>
      </c>
      <c r="S175" s="46" t="str">
        <f t="shared" si="50"/>
        <v>-</v>
      </c>
      <c r="T175" s="39" t="s">
        <v>32</v>
      </c>
      <c r="W175" s="47"/>
      <c r="X175" s="53"/>
      <c r="Z175" s="47"/>
    </row>
    <row r="176" spans="1:26" ht="63" x14ac:dyDescent="0.25">
      <c r="A176" s="40" t="s">
        <v>311</v>
      </c>
      <c r="B176" s="41" t="s">
        <v>312</v>
      </c>
      <c r="C176" s="42" t="s">
        <v>31</v>
      </c>
      <c r="D176" s="48">
        <f>D177+D183+D190+D197+D198</f>
        <v>0</v>
      </c>
      <c r="E176" s="48">
        <f t="shared" ref="E176:O176" si="51">E177+E183+E190+E197+E198</f>
        <v>249.43374026494209</v>
      </c>
      <c r="F176" s="48">
        <f t="shared" si="51"/>
        <v>0</v>
      </c>
      <c r="G176" s="48">
        <f t="shared" si="51"/>
        <v>35.173400869999995</v>
      </c>
      <c r="H176" s="48">
        <f t="shared" si="51"/>
        <v>0</v>
      </c>
      <c r="I176" s="48">
        <f t="shared" si="51"/>
        <v>214.26033939494209</v>
      </c>
      <c r="J176" s="48">
        <f t="shared" si="51"/>
        <v>0</v>
      </c>
      <c r="K176" s="48">
        <f t="shared" si="51"/>
        <v>39.396931391738192</v>
      </c>
      <c r="L176" s="48">
        <f t="shared" si="51"/>
        <v>0</v>
      </c>
      <c r="M176" s="48">
        <f t="shared" si="51"/>
        <v>39.396931389999999</v>
      </c>
      <c r="N176" s="48">
        <f t="shared" si="51"/>
        <v>0</v>
      </c>
      <c r="O176" s="48">
        <f t="shared" si="51"/>
        <v>174.8634080049421</v>
      </c>
      <c r="P176" s="44" t="s">
        <v>32</v>
      </c>
      <c r="Q176" s="45">
        <f t="shared" si="49"/>
        <v>-1.7381935890625755E-9</v>
      </c>
      <c r="R176" s="44" t="s">
        <v>32</v>
      </c>
      <c r="S176" s="46">
        <f t="shared" si="50"/>
        <v>-4.4120024775002822E-11</v>
      </c>
      <c r="T176" s="39" t="s">
        <v>32</v>
      </c>
      <c r="W176" s="47"/>
      <c r="X176" s="53"/>
      <c r="Z176" s="47"/>
    </row>
    <row r="177" spans="1:26" x14ac:dyDescent="0.25">
      <c r="A177" s="40" t="s">
        <v>313</v>
      </c>
      <c r="B177" s="41" t="s">
        <v>314</v>
      </c>
      <c r="C177" s="42" t="s">
        <v>31</v>
      </c>
      <c r="D177" s="48">
        <v>0</v>
      </c>
      <c r="E177" s="48">
        <v>0</v>
      </c>
      <c r="F177" s="48">
        <v>0</v>
      </c>
      <c r="G177" s="48">
        <v>0</v>
      </c>
      <c r="H177" s="48">
        <v>0</v>
      </c>
      <c r="I177" s="48">
        <v>0</v>
      </c>
      <c r="J177" s="48">
        <v>0</v>
      </c>
      <c r="K177" s="48">
        <v>0</v>
      </c>
      <c r="L177" s="48">
        <v>0</v>
      </c>
      <c r="M177" s="48">
        <v>0</v>
      </c>
      <c r="N177" s="48">
        <v>0</v>
      </c>
      <c r="O177" s="48">
        <v>0</v>
      </c>
      <c r="P177" s="44" t="s">
        <v>32</v>
      </c>
      <c r="Q177" s="45">
        <f t="shared" si="49"/>
        <v>0</v>
      </c>
      <c r="R177" s="44" t="s">
        <v>32</v>
      </c>
      <c r="S177" s="46" t="str">
        <f t="shared" si="50"/>
        <v>-</v>
      </c>
      <c r="T177" s="39" t="s">
        <v>32</v>
      </c>
      <c r="W177" s="47"/>
      <c r="X177" s="53"/>
      <c r="Z177" s="47"/>
    </row>
    <row r="178" spans="1:26" ht="31.5" x14ac:dyDescent="0.25">
      <c r="A178" s="40" t="s">
        <v>315</v>
      </c>
      <c r="B178" s="41" t="s">
        <v>316</v>
      </c>
      <c r="C178" s="42" t="s">
        <v>31</v>
      </c>
      <c r="D178" s="48">
        <v>0</v>
      </c>
      <c r="E178" s="48">
        <v>0</v>
      </c>
      <c r="F178" s="48">
        <v>0</v>
      </c>
      <c r="G178" s="48">
        <v>0</v>
      </c>
      <c r="H178" s="48"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4" t="s">
        <v>32</v>
      </c>
      <c r="Q178" s="45">
        <f t="shared" si="49"/>
        <v>0</v>
      </c>
      <c r="R178" s="44" t="s">
        <v>32</v>
      </c>
      <c r="S178" s="46" t="str">
        <f t="shared" si="50"/>
        <v>-</v>
      </c>
      <c r="T178" s="39" t="s">
        <v>32</v>
      </c>
      <c r="W178" s="47"/>
      <c r="X178" s="53"/>
      <c r="Z178" s="47"/>
    </row>
    <row r="179" spans="1:26" ht="31.5" x14ac:dyDescent="0.25">
      <c r="A179" s="40" t="s">
        <v>317</v>
      </c>
      <c r="B179" s="41" t="s">
        <v>318</v>
      </c>
      <c r="C179" s="42" t="s">
        <v>31</v>
      </c>
      <c r="D179" s="48">
        <v>0</v>
      </c>
      <c r="E179" s="48">
        <v>0</v>
      </c>
      <c r="F179" s="48">
        <v>0</v>
      </c>
      <c r="G179" s="48">
        <v>0</v>
      </c>
      <c r="H179" s="48">
        <v>0</v>
      </c>
      <c r="I179" s="48">
        <v>0</v>
      </c>
      <c r="J179" s="48">
        <v>0</v>
      </c>
      <c r="K179" s="48">
        <v>0</v>
      </c>
      <c r="L179" s="48">
        <v>0</v>
      </c>
      <c r="M179" s="48">
        <v>0</v>
      </c>
      <c r="N179" s="48">
        <v>0</v>
      </c>
      <c r="O179" s="48">
        <v>0</v>
      </c>
      <c r="P179" s="44" t="s">
        <v>32</v>
      </c>
      <c r="Q179" s="45">
        <f t="shared" si="49"/>
        <v>0</v>
      </c>
      <c r="R179" s="44" t="s">
        <v>32</v>
      </c>
      <c r="S179" s="46" t="str">
        <f t="shared" si="50"/>
        <v>-</v>
      </c>
      <c r="T179" s="39" t="s">
        <v>32</v>
      </c>
      <c r="W179" s="47"/>
      <c r="X179" s="53"/>
      <c r="Z179" s="47"/>
    </row>
    <row r="180" spans="1:26" ht="31.5" x14ac:dyDescent="0.25">
      <c r="A180" s="40" t="s">
        <v>319</v>
      </c>
      <c r="B180" s="41" t="s">
        <v>190</v>
      </c>
      <c r="C180" s="42" t="s">
        <v>31</v>
      </c>
      <c r="D180" s="48"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4" t="s">
        <v>32</v>
      </c>
      <c r="Q180" s="45">
        <f t="shared" si="49"/>
        <v>0</v>
      </c>
      <c r="R180" s="44" t="s">
        <v>32</v>
      </c>
      <c r="S180" s="46" t="str">
        <f t="shared" si="50"/>
        <v>-</v>
      </c>
      <c r="T180" s="39" t="s">
        <v>32</v>
      </c>
      <c r="W180" s="47"/>
      <c r="X180" s="53"/>
      <c r="Z180" s="47"/>
    </row>
    <row r="181" spans="1:26" ht="31.5" x14ac:dyDescent="0.25">
      <c r="A181" s="40" t="s">
        <v>320</v>
      </c>
      <c r="B181" s="41" t="s">
        <v>321</v>
      </c>
      <c r="C181" s="42" t="s">
        <v>31</v>
      </c>
      <c r="D181" s="48"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4" t="s">
        <v>32</v>
      </c>
      <c r="Q181" s="45">
        <f t="shared" si="49"/>
        <v>0</v>
      </c>
      <c r="R181" s="44" t="s">
        <v>32</v>
      </c>
      <c r="S181" s="46" t="str">
        <f t="shared" si="50"/>
        <v>-</v>
      </c>
      <c r="T181" s="39" t="s">
        <v>32</v>
      </c>
      <c r="W181" s="47"/>
      <c r="X181" s="53"/>
      <c r="Z181" s="47"/>
    </row>
    <row r="182" spans="1:26" ht="31.5" x14ac:dyDescent="0.25">
      <c r="A182" s="40" t="s">
        <v>322</v>
      </c>
      <c r="B182" s="41" t="s">
        <v>323</v>
      </c>
      <c r="C182" s="42" t="s">
        <v>31</v>
      </c>
      <c r="D182" s="48">
        <v>0</v>
      </c>
      <c r="E182" s="48">
        <v>0</v>
      </c>
      <c r="F182" s="48">
        <v>0</v>
      </c>
      <c r="G182" s="48">
        <v>0</v>
      </c>
      <c r="H182" s="48">
        <v>0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</v>
      </c>
      <c r="O182" s="48">
        <v>0</v>
      </c>
      <c r="P182" s="44" t="s">
        <v>32</v>
      </c>
      <c r="Q182" s="45">
        <f t="shared" si="49"/>
        <v>0</v>
      </c>
      <c r="R182" s="44" t="s">
        <v>32</v>
      </c>
      <c r="S182" s="46" t="str">
        <f t="shared" si="50"/>
        <v>-</v>
      </c>
      <c r="T182" s="39" t="s">
        <v>32</v>
      </c>
      <c r="W182" s="47"/>
      <c r="X182" s="53"/>
      <c r="Z182" s="47"/>
    </row>
    <row r="183" spans="1:26" ht="31.5" x14ac:dyDescent="0.25">
      <c r="A183" s="40" t="s">
        <v>324</v>
      </c>
      <c r="B183" s="41" t="s">
        <v>325</v>
      </c>
      <c r="C183" s="42" t="s">
        <v>31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4" t="s">
        <v>32</v>
      </c>
      <c r="Q183" s="45">
        <f t="shared" si="49"/>
        <v>0</v>
      </c>
      <c r="R183" s="44" t="s">
        <v>32</v>
      </c>
      <c r="S183" s="46" t="str">
        <f t="shared" si="50"/>
        <v>-</v>
      </c>
      <c r="T183" s="39" t="s">
        <v>32</v>
      </c>
      <c r="W183" s="47"/>
      <c r="X183" s="53"/>
      <c r="Z183" s="47"/>
    </row>
    <row r="184" spans="1:26" ht="31.5" x14ac:dyDescent="0.25">
      <c r="A184" s="40" t="s">
        <v>326</v>
      </c>
      <c r="B184" s="41" t="s">
        <v>327</v>
      </c>
      <c r="C184" s="42" t="s">
        <v>31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</v>
      </c>
      <c r="O184" s="48">
        <v>0</v>
      </c>
      <c r="P184" s="44" t="s">
        <v>32</v>
      </c>
      <c r="Q184" s="45">
        <f t="shared" si="49"/>
        <v>0</v>
      </c>
      <c r="R184" s="44" t="s">
        <v>32</v>
      </c>
      <c r="S184" s="46" t="str">
        <f t="shared" si="50"/>
        <v>-</v>
      </c>
      <c r="T184" s="39" t="s">
        <v>32</v>
      </c>
      <c r="W184" s="47"/>
      <c r="X184" s="53"/>
      <c r="Z184" s="47"/>
    </row>
    <row r="185" spans="1:26" ht="47.25" x14ac:dyDescent="0.25">
      <c r="A185" s="40" t="s">
        <v>328</v>
      </c>
      <c r="B185" s="41" t="s">
        <v>329</v>
      </c>
      <c r="C185" s="42" t="s">
        <v>31</v>
      </c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4" t="s">
        <v>32</v>
      </c>
      <c r="Q185" s="45">
        <f t="shared" si="49"/>
        <v>0</v>
      </c>
      <c r="R185" s="44" t="s">
        <v>32</v>
      </c>
      <c r="S185" s="46" t="str">
        <f t="shared" si="50"/>
        <v>-</v>
      </c>
      <c r="T185" s="39" t="s">
        <v>32</v>
      </c>
      <c r="W185" s="47"/>
      <c r="X185" s="53"/>
      <c r="Z185" s="47"/>
    </row>
    <row r="186" spans="1:26" ht="31.5" x14ac:dyDescent="0.25">
      <c r="A186" s="40" t="s">
        <v>330</v>
      </c>
      <c r="B186" s="41" t="s">
        <v>192</v>
      </c>
      <c r="C186" s="42" t="s">
        <v>31</v>
      </c>
      <c r="D186" s="48">
        <v>0</v>
      </c>
      <c r="E186" s="48"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4" t="s">
        <v>32</v>
      </c>
      <c r="Q186" s="45">
        <f t="shared" si="49"/>
        <v>0</v>
      </c>
      <c r="R186" s="44" t="s">
        <v>32</v>
      </c>
      <c r="S186" s="46" t="str">
        <f t="shared" si="50"/>
        <v>-</v>
      </c>
      <c r="T186" s="39" t="s">
        <v>32</v>
      </c>
      <c r="W186" s="47"/>
      <c r="X186" s="53"/>
      <c r="Z186" s="47"/>
    </row>
    <row r="187" spans="1:26" ht="47.25" x14ac:dyDescent="0.25">
      <c r="A187" s="40" t="s">
        <v>331</v>
      </c>
      <c r="B187" s="41" t="s">
        <v>332</v>
      </c>
      <c r="C187" s="42" t="s">
        <v>31</v>
      </c>
      <c r="D187" s="48">
        <v>0</v>
      </c>
      <c r="E187" s="48">
        <v>0</v>
      </c>
      <c r="F187" s="48">
        <v>0</v>
      </c>
      <c r="G187" s="48">
        <v>0</v>
      </c>
      <c r="H187" s="48"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0</v>
      </c>
      <c r="P187" s="44" t="s">
        <v>32</v>
      </c>
      <c r="Q187" s="45">
        <f t="shared" si="49"/>
        <v>0</v>
      </c>
      <c r="R187" s="44" t="s">
        <v>32</v>
      </c>
      <c r="S187" s="46" t="str">
        <f t="shared" si="50"/>
        <v>-</v>
      </c>
      <c r="T187" s="39" t="s">
        <v>32</v>
      </c>
      <c r="W187" s="47"/>
      <c r="X187" s="53"/>
      <c r="Z187" s="47"/>
    </row>
    <row r="188" spans="1:26" ht="47.25" x14ac:dyDescent="0.25">
      <c r="A188" s="40" t="s">
        <v>333</v>
      </c>
      <c r="B188" s="41" t="s">
        <v>334</v>
      </c>
      <c r="C188" s="42" t="s">
        <v>31</v>
      </c>
      <c r="D188" s="48"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48">
        <v>0</v>
      </c>
      <c r="O188" s="48">
        <v>0</v>
      </c>
      <c r="P188" s="44" t="s">
        <v>32</v>
      </c>
      <c r="Q188" s="45">
        <f t="shared" si="49"/>
        <v>0</v>
      </c>
      <c r="R188" s="44" t="s">
        <v>32</v>
      </c>
      <c r="S188" s="46" t="str">
        <f t="shared" si="50"/>
        <v>-</v>
      </c>
      <c r="T188" s="39" t="s">
        <v>32</v>
      </c>
      <c r="W188" s="47"/>
      <c r="X188" s="53"/>
      <c r="Z188" s="47"/>
    </row>
    <row r="189" spans="1:26" x14ac:dyDescent="0.25">
      <c r="A189" s="40" t="s">
        <v>335</v>
      </c>
      <c r="B189" s="41" t="s">
        <v>336</v>
      </c>
      <c r="C189" s="42" t="s">
        <v>31</v>
      </c>
      <c r="D189" s="48">
        <v>0</v>
      </c>
      <c r="E189" s="48">
        <v>0</v>
      </c>
      <c r="F189" s="48">
        <v>0</v>
      </c>
      <c r="G189" s="48">
        <v>0</v>
      </c>
      <c r="H189" s="48">
        <v>0</v>
      </c>
      <c r="I189" s="48"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4" t="s">
        <v>32</v>
      </c>
      <c r="Q189" s="45">
        <f t="shared" si="49"/>
        <v>0</v>
      </c>
      <c r="R189" s="44" t="s">
        <v>32</v>
      </c>
      <c r="S189" s="46" t="str">
        <f t="shared" si="50"/>
        <v>-</v>
      </c>
      <c r="T189" s="39" t="s">
        <v>32</v>
      </c>
      <c r="W189" s="47"/>
      <c r="X189" s="53"/>
      <c r="Z189" s="47"/>
    </row>
    <row r="190" spans="1:26" ht="31.5" x14ac:dyDescent="0.25">
      <c r="A190" s="40" t="s">
        <v>337</v>
      </c>
      <c r="B190" s="41" t="s">
        <v>338</v>
      </c>
      <c r="C190" s="42" t="s">
        <v>31</v>
      </c>
      <c r="D190" s="48">
        <v>0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4" t="s">
        <v>32</v>
      </c>
      <c r="Q190" s="45">
        <f t="shared" si="49"/>
        <v>0</v>
      </c>
      <c r="R190" s="44" t="s">
        <v>32</v>
      </c>
      <c r="S190" s="46" t="str">
        <f t="shared" si="50"/>
        <v>-</v>
      </c>
      <c r="T190" s="39" t="s">
        <v>32</v>
      </c>
      <c r="W190" s="47"/>
      <c r="X190" s="53"/>
      <c r="Z190" s="47"/>
    </row>
    <row r="191" spans="1:26" ht="31.5" x14ac:dyDescent="0.25">
      <c r="A191" s="40" t="s">
        <v>339</v>
      </c>
      <c r="B191" s="41" t="s">
        <v>340</v>
      </c>
      <c r="C191" s="42" t="s">
        <v>31</v>
      </c>
      <c r="D191" s="48">
        <v>0</v>
      </c>
      <c r="E191" s="48">
        <v>0</v>
      </c>
      <c r="F191" s="48">
        <v>0</v>
      </c>
      <c r="G191" s="48">
        <v>0</v>
      </c>
      <c r="H191" s="48">
        <v>0</v>
      </c>
      <c r="I191" s="48"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4" t="s">
        <v>32</v>
      </c>
      <c r="Q191" s="45">
        <f t="shared" si="49"/>
        <v>0</v>
      </c>
      <c r="R191" s="44" t="s">
        <v>32</v>
      </c>
      <c r="S191" s="46" t="str">
        <f t="shared" si="50"/>
        <v>-</v>
      </c>
      <c r="T191" s="39" t="s">
        <v>32</v>
      </c>
      <c r="W191" s="47"/>
      <c r="X191" s="53"/>
      <c r="Z191" s="47"/>
    </row>
    <row r="192" spans="1:26" ht="31.5" x14ac:dyDescent="0.25">
      <c r="A192" s="40" t="s">
        <v>341</v>
      </c>
      <c r="B192" s="41" t="s">
        <v>342</v>
      </c>
      <c r="C192" s="42" t="s">
        <v>31</v>
      </c>
      <c r="D192" s="48">
        <v>0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4" t="s">
        <v>32</v>
      </c>
      <c r="Q192" s="45">
        <f t="shared" si="49"/>
        <v>0</v>
      </c>
      <c r="R192" s="44" t="s">
        <v>32</v>
      </c>
      <c r="S192" s="46" t="str">
        <f t="shared" si="50"/>
        <v>-</v>
      </c>
      <c r="T192" s="39" t="s">
        <v>32</v>
      </c>
      <c r="W192" s="47"/>
      <c r="X192" s="53"/>
      <c r="Z192" s="47"/>
    </row>
    <row r="193" spans="1:26" ht="31.5" x14ac:dyDescent="0.25">
      <c r="A193" s="40" t="s">
        <v>343</v>
      </c>
      <c r="B193" s="41" t="s">
        <v>344</v>
      </c>
      <c r="C193" s="42" t="s">
        <v>31</v>
      </c>
      <c r="D193" s="48">
        <v>0</v>
      </c>
      <c r="E193" s="48">
        <v>0</v>
      </c>
      <c r="F193" s="48">
        <v>0</v>
      </c>
      <c r="G193" s="48">
        <v>0</v>
      </c>
      <c r="H193" s="48"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4" t="s">
        <v>32</v>
      </c>
      <c r="Q193" s="45">
        <f t="shared" si="49"/>
        <v>0</v>
      </c>
      <c r="R193" s="44" t="s">
        <v>32</v>
      </c>
      <c r="S193" s="46" t="str">
        <f t="shared" si="50"/>
        <v>-</v>
      </c>
      <c r="T193" s="39" t="s">
        <v>32</v>
      </c>
      <c r="W193" s="47"/>
      <c r="X193" s="53"/>
      <c r="Z193" s="47"/>
    </row>
    <row r="194" spans="1:26" ht="31.5" x14ac:dyDescent="0.25">
      <c r="A194" s="40" t="s">
        <v>345</v>
      </c>
      <c r="B194" s="41" t="s">
        <v>346</v>
      </c>
      <c r="C194" s="42" t="s">
        <v>31</v>
      </c>
      <c r="D194" s="48">
        <v>0</v>
      </c>
      <c r="E194" s="48">
        <v>0</v>
      </c>
      <c r="F194" s="48">
        <v>0</v>
      </c>
      <c r="G194" s="48">
        <v>0</v>
      </c>
      <c r="H194" s="48">
        <v>0</v>
      </c>
      <c r="I194" s="48"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4" t="s">
        <v>32</v>
      </c>
      <c r="Q194" s="45">
        <f t="shared" si="49"/>
        <v>0</v>
      </c>
      <c r="R194" s="44" t="s">
        <v>32</v>
      </c>
      <c r="S194" s="46" t="str">
        <f t="shared" si="50"/>
        <v>-</v>
      </c>
      <c r="T194" s="39" t="s">
        <v>32</v>
      </c>
      <c r="W194" s="47"/>
      <c r="X194" s="53"/>
      <c r="Z194" s="47"/>
    </row>
    <row r="195" spans="1:26" ht="47.25" x14ac:dyDescent="0.25">
      <c r="A195" s="40" t="s">
        <v>347</v>
      </c>
      <c r="B195" s="41" t="s">
        <v>348</v>
      </c>
      <c r="C195" s="42" t="s">
        <v>31</v>
      </c>
      <c r="D195" s="48">
        <v>0</v>
      </c>
      <c r="E195" s="48">
        <v>0</v>
      </c>
      <c r="F195" s="48">
        <v>0</v>
      </c>
      <c r="G195" s="48">
        <v>0</v>
      </c>
      <c r="H195" s="48">
        <v>0</v>
      </c>
      <c r="I195" s="48"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4" t="s">
        <v>32</v>
      </c>
      <c r="Q195" s="45">
        <f t="shared" si="49"/>
        <v>0</v>
      </c>
      <c r="R195" s="44" t="s">
        <v>32</v>
      </c>
      <c r="S195" s="46" t="str">
        <f t="shared" si="50"/>
        <v>-</v>
      </c>
      <c r="T195" s="39" t="s">
        <v>32</v>
      </c>
      <c r="W195" s="47"/>
      <c r="X195" s="53"/>
      <c r="Z195" s="47"/>
    </row>
    <row r="196" spans="1:26" ht="31.5" x14ac:dyDescent="0.25">
      <c r="A196" s="40" t="s">
        <v>349</v>
      </c>
      <c r="B196" s="41" t="s">
        <v>350</v>
      </c>
      <c r="C196" s="42" t="s">
        <v>31</v>
      </c>
      <c r="D196" s="48">
        <v>0</v>
      </c>
      <c r="E196" s="48">
        <v>0</v>
      </c>
      <c r="F196" s="48">
        <v>0</v>
      </c>
      <c r="G196" s="48">
        <v>0</v>
      </c>
      <c r="H196" s="48">
        <v>0</v>
      </c>
      <c r="I196" s="48">
        <v>0</v>
      </c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48">
        <v>0</v>
      </c>
      <c r="P196" s="44" t="s">
        <v>32</v>
      </c>
      <c r="Q196" s="45">
        <f t="shared" si="49"/>
        <v>0</v>
      </c>
      <c r="R196" s="44" t="s">
        <v>32</v>
      </c>
      <c r="S196" s="46" t="str">
        <f t="shared" si="50"/>
        <v>-</v>
      </c>
      <c r="T196" s="39" t="s">
        <v>32</v>
      </c>
      <c r="W196" s="47"/>
      <c r="X196" s="53"/>
      <c r="Z196" s="47"/>
    </row>
    <row r="197" spans="1:26" ht="31.5" x14ac:dyDescent="0.25">
      <c r="A197" s="40" t="s">
        <v>351</v>
      </c>
      <c r="B197" s="41" t="s">
        <v>222</v>
      </c>
      <c r="C197" s="42" t="s">
        <v>31</v>
      </c>
      <c r="D197" s="48">
        <v>0</v>
      </c>
      <c r="E197" s="48">
        <v>0</v>
      </c>
      <c r="F197" s="48">
        <v>0</v>
      </c>
      <c r="G197" s="48">
        <v>0</v>
      </c>
      <c r="H197" s="48">
        <v>0</v>
      </c>
      <c r="I197" s="48"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4" t="s">
        <v>32</v>
      </c>
      <c r="Q197" s="45">
        <f t="shared" si="49"/>
        <v>0</v>
      </c>
      <c r="R197" s="44" t="s">
        <v>32</v>
      </c>
      <c r="S197" s="46" t="str">
        <f t="shared" si="50"/>
        <v>-</v>
      </c>
      <c r="T197" s="39" t="s">
        <v>32</v>
      </c>
      <c r="W197" s="47"/>
      <c r="X197" s="53"/>
      <c r="Z197" s="47"/>
    </row>
    <row r="198" spans="1:26" x14ac:dyDescent="0.25">
      <c r="A198" s="40" t="s">
        <v>352</v>
      </c>
      <c r="B198" s="41" t="s">
        <v>224</v>
      </c>
      <c r="C198" s="42" t="s">
        <v>31</v>
      </c>
      <c r="D198" s="48">
        <f t="shared" ref="D198:O198" si="52">SUM(D199:D199)</f>
        <v>0</v>
      </c>
      <c r="E198" s="48">
        <f t="shared" si="52"/>
        <v>249.43374026494209</v>
      </c>
      <c r="F198" s="48">
        <f t="shared" si="52"/>
        <v>0</v>
      </c>
      <c r="G198" s="48">
        <f t="shared" si="52"/>
        <v>35.173400869999995</v>
      </c>
      <c r="H198" s="48">
        <f t="shared" si="52"/>
        <v>0</v>
      </c>
      <c r="I198" s="48">
        <f t="shared" si="52"/>
        <v>214.26033939494209</v>
      </c>
      <c r="J198" s="48">
        <f t="shared" si="52"/>
        <v>0</v>
      </c>
      <c r="K198" s="48">
        <f t="shared" si="52"/>
        <v>39.396931391738192</v>
      </c>
      <c r="L198" s="48">
        <f t="shared" si="52"/>
        <v>0</v>
      </c>
      <c r="M198" s="48">
        <f t="shared" si="52"/>
        <v>39.396931389999999</v>
      </c>
      <c r="N198" s="48">
        <f t="shared" si="52"/>
        <v>0</v>
      </c>
      <c r="O198" s="48">
        <f t="shared" si="52"/>
        <v>174.8634080049421</v>
      </c>
      <c r="P198" s="44" t="s">
        <v>32</v>
      </c>
      <c r="Q198" s="45">
        <f t="shared" si="49"/>
        <v>-1.7381935890625755E-9</v>
      </c>
      <c r="R198" s="44" t="s">
        <v>32</v>
      </c>
      <c r="S198" s="46">
        <f t="shared" si="50"/>
        <v>-4.4120024775002822E-11</v>
      </c>
      <c r="T198" s="39" t="s">
        <v>32</v>
      </c>
      <c r="W198" s="47"/>
      <c r="X198" s="53"/>
      <c r="Z198" s="47"/>
    </row>
    <row r="199" spans="1:26" ht="78.75" x14ac:dyDescent="0.25">
      <c r="A199" s="40" t="s">
        <v>352</v>
      </c>
      <c r="B199" s="41" t="s">
        <v>353</v>
      </c>
      <c r="C199" s="42" t="s">
        <v>354</v>
      </c>
      <c r="D199" s="49" t="s">
        <v>32</v>
      </c>
      <c r="E199" s="49">
        <v>249.43374026494209</v>
      </c>
      <c r="F199" s="49" t="s">
        <v>32</v>
      </c>
      <c r="G199" s="49">
        <v>35.173400869999995</v>
      </c>
      <c r="H199" s="49" t="s">
        <v>32</v>
      </c>
      <c r="I199" s="49">
        <v>214.26033939494209</v>
      </c>
      <c r="J199" s="49" t="s">
        <v>32</v>
      </c>
      <c r="K199" s="49">
        <v>39.396931391738192</v>
      </c>
      <c r="L199" s="49" t="s">
        <v>32</v>
      </c>
      <c r="M199" s="49">
        <v>39.396931389999999</v>
      </c>
      <c r="N199" s="44" t="s">
        <v>32</v>
      </c>
      <c r="O199" s="50">
        <f t="shared" ref="O199" si="53">I199-M199</f>
        <v>174.8634080049421</v>
      </c>
      <c r="P199" s="44" t="s">
        <v>32</v>
      </c>
      <c r="Q199" s="45">
        <f t="shared" si="49"/>
        <v>-1.7381935890625755E-9</v>
      </c>
      <c r="R199" s="44" t="s">
        <v>32</v>
      </c>
      <c r="S199" s="46">
        <f t="shared" si="50"/>
        <v>-4.4120024775002822E-11</v>
      </c>
      <c r="T199" s="52" t="s">
        <v>32</v>
      </c>
      <c r="W199" s="47"/>
      <c r="X199" s="53"/>
      <c r="Z199" s="47"/>
    </row>
    <row r="200" spans="1:26" x14ac:dyDescent="0.25">
      <c r="A200" s="40" t="s">
        <v>355</v>
      </c>
      <c r="B200" s="41" t="s">
        <v>356</v>
      </c>
      <c r="C200" s="42" t="s">
        <v>31</v>
      </c>
      <c r="D200" s="49">
        <v>0</v>
      </c>
      <c r="E200" s="49">
        <v>0</v>
      </c>
      <c r="F200" s="49">
        <v>0</v>
      </c>
      <c r="G200" s="49">
        <v>0</v>
      </c>
      <c r="H200" s="49">
        <v>0</v>
      </c>
      <c r="I200" s="49">
        <v>0</v>
      </c>
      <c r="J200" s="49">
        <v>0</v>
      </c>
      <c r="K200" s="49">
        <v>0</v>
      </c>
      <c r="L200" s="49">
        <v>0</v>
      </c>
      <c r="M200" s="49">
        <v>0</v>
      </c>
      <c r="N200" s="49">
        <v>0</v>
      </c>
      <c r="O200" s="49">
        <v>0</v>
      </c>
      <c r="P200" s="44" t="s">
        <v>32</v>
      </c>
      <c r="Q200" s="45">
        <f t="shared" si="49"/>
        <v>0</v>
      </c>
      <c r="R200" s="44" t="s">
        <v>32</v>
      </c>
      <c r="S200" s="46" t="str">
        <f t="shared" si="50"/>
        <v>-</v>
      </c>
      <c r="T200" s="39" t="s">
        <v>32</v>
      </c>
      <c r="W200" s="47"/>
      <c r="X200" s="53"/>
      <c r="Z200" s="47"/>
    </row>
    <row r="201" spans="1:26" s="61" customFormat="1" x14ac:dyDescent="0.25">
      <c r="A201" s="55"/>
      <c r="B201" s="56"/>
      <c r="C201" s="57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4"/>
      <c r="O201" s="50"/>
      <c r="P201" s="58"/>
      <c r="Q201" s="58"/>
      <c r="R201" s="58"/>
      <c r="S201" s="59"/>
      <c r="T201" s="60"/>
      <c r="U201" s="18"/>
      <c r="V201" s="15"/>
    </row>
    <row r="202" spans="1:26" s="61" customFormat="1" x14ac:dyDescent="0.25">
      <c r="A202" s="62"/>
      <c r="B202" s="63"/>
      <c r="C202" s="63"/>
      <c r="D202" s="67"/>
      <c r="E202" s="67"/>
      <c r="F202" s="67"/>
      <c r="G202" s="67"/>
      <c r="H202" s="67"/>
      <c r="I202" s="84"/>
      <c r="J202" s="84"/>
      <c r="K202" s="67"/>
      <c r="L202" s="67"/>
      <c r="M202" s="67"/>
      <c r="N202" s="67"/>
      <c r="O202" s="67"/>
      <c r="P202" s="60"/>
      <c r="Q202" s="64"/>
      <c r="R202" s="64"/>
      <c r="S202" s="60"/>
      <c r="T202" s="65"/>
    </row>
    <row r="203" spans="1:26" x14ac:dyDescent="0.25">
      <c r="A203" s="85" t="s">
        <v>357</v>
      </c>
      <c r="B203" s="85"/>
      <c r="C203" s="66"/>
      <c r="D203" s="66"/>
      <c r="E203" s="66"/>
      <c r="F203" s="66"/>
      <c r="G203" s="67"/>
      <c r="H203" s="66"/>
      <c r="I203" s="66"/>
      <c r="J203" s="66"/>
      <c r="K203" s="67"/>
      <c r="L203" s="67"/>
      <c r="M203" s="67"/>
      <c r="N203" s="67"/>
      <c r="O203" s="67"/>
      <c r="P203" s="67"/>
      <c r="Q203" s="67"/>
      <c r="R203" s="67"/>
      <c r="S203" s="68"/>
      <c r="T203" s="69"/>
    </row>
    <row r="204" spans="1:26" ht="31.5" x14ac:dyDescent="0.25">
      <c r="A204" s="62"/>
      <c r="B204" s="70" t="s">
        <v>358</v>
      </c>
      <c r="C204" s="65"/>
      <c r="D204" s="65"/>
      <c r="E204" s="65"/>
      <c r="F204" s="65"/>
      <c r="G204" s="67"/>
      <c r="H204" s="65"/>
      <c r="I204" s="65"/>
      <c r="J204" s="65"/>
      <c r="K204" s="67"/>
      <c r="L204" s="67"/>
      <c r="M204" s="67"/>
      <c r="N204" s="67"/>
      <c r="O204" s="67"/>
      <c r="P204" s="67"/>
      <c r="Q204" s="67"/>
      <c r="R204" s="67"/>
      <c r="S204" s="67"/>
      <c r="T204" s="69"/>
    </row>
    <row r="205" spans="1:26" x14ac:dyDescent="0.25">
      <c r="A205" s="62">
        <v>1</v>
      </c>
      <c r="B205" s="70" t="s">
        <v>359</v>
      </c>
      <c r="C205" s="70"/>
      <c r="D205" s="70"/>
      <c r="E205" s="70"/>
      <c r="F205" s="70"/>
      <c r="G205" s="67"/>
      <c r="H205" s="70"/>
      <c r="I205" s="70"/>
      <c r="J205" s="70"/>
      <c r="K205" s="67"/>
      <c r="L205" s="67"/>
      <c r="M205" s="67"/>
      <c r="N205" s="67"/>
      <c r="O205" s="67"/>
      <c r="P205" s="67"/>
      <c r="Q205" s="67"/>
      <c r="R205" s="67"/>
      <c r="S205" s="67"/>
      <c r="T205" s="69"/>
    </row>
    <row r="206" spans="1:26" x14ac:dyDescent="0.25">
      <c r="A206" s="62">
        <v>2</v>
      </c>
      <c r="B206" s="70" t="s">
        <v>360</v>
      </c>
      <c r="C206" s="70"/>
      <c r="D206" s="70"/>
      <c r="E206" s="70"/>
      <c r="F206" s="70"/>
      <c r="G206" s="67"/>
      <c r="H206" s="70"/>
      <c r="I206" s="70"/>
      <c r="J206" s="70"/>
      <c r="K206" s="67"/>
      <c r="L206" s="67"/>
      <c r="M206" s="67"/>
      <c r="N206" s="67"/>
      <c r="O206" s="67"/>
      <c r="P206" s="67"/>
      <c r="Q206" s="67"/>
      <c r="R206" s="67"/>
      <c r="S206" s="67"/>
      <c r="T206" s="69"/>
    </row>
    <row r="207" spans="1:26" x14ac:dyDescent="0.25">
      <c r="A207" s="62" t="s">
        <v>361</v>
      </c>
      <c r="B207" s="70"/>
      <c r="C207" s="65"/>
      <c r="D207" s="65"/>
      <c r="E207" s="65"/>
      <c r="F207" s="65"/>
      <c r="G207" s="67"/>
      <c r="H207" s="65"/>
      <c r="I207" s="65"/>
      <c r="J207" s="65"/>
      <c r="K207" s="67"/>
      <c r="L207" s="67"/>
      <c r="M207" s="67"/>
      <c r="N207" s="67"/>
      <c r="O207" s="67"/>
      <c r="P207" s="67"/>
      <c r="Q207" s="71"/>
      <c r="R207" s="71"/>
      <c r="S207" s="60"/>
      <c r="T207" s="69"/>
    </row>
    <row r="208" spans="1:26" x14ac:dyDescent="0.25">
      <c r="A208" s="72"/>
      <c r="B208" s="73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5"/>
      <c r="R208" s="75"/>
      <c r="S208" s="74"/>
      <c r="T208" s="74"/>
    </row>
    <row r="209" spans="1:20" x14ac:dyDescent="0.25">
      <c r="A209" s="72"/>
      <c r="B209" s="73" t="s">
        <v>362</v>
      </c>
      <c r="C209" s="73"/>
      <c r="D209" s="73"/>
      <c r="E209" s="73"/>
      <c r="F209" s="73"/>
      <c r="G209" s="73"/>
      <c r="H209" s="73"/>
      <c r="I209" s="73"/>
      <c r="J209" s="73"/>
      <c r="K209" s="74"/>
      <c r="L209" s="74"/>
      <c r="M209" s="74"/>
      <c r="N209" s="74"/>
      <c r="O209" s="74"/>
      <c r="P209" s="74"/>
      <c r="Q209" s="75"/>
      <c r="R209" s="75"/>
      <c r="S209" s="74"/>
      <c r="T209" s="74"/>
    </row>
    <row r="210" spans="1:20" x14ac:dyDescent="0.25">
      <c r="A210" s="72"/>
      <c r="B210" s="86" t="s">
        <v>363</v>
      </c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6"/>
      <c r="N210" s="74"/>
      <c r="O210" s="74"/>
      <c r="P210" s="74"/>
      <c r="Q210" s="75"/>
      <c r="R210" s="75"/>
      <c r="S210" s="74"/>
      <c r="T210" s="74"/>
    </row>
    <row r="211" spans="1:20" ht="25.5" customHeight="1" x14ac:dyDescent="0.25">
      <c r="A211" s="72"/>
      <c r="B211" s="17" t="s">
        <v>364</v>
      </c>
      <c r="N211" s="74"/>
      <c r="O211" s="74"/>
      <c r="P211" s="74"/>
      <c r="Q211" s="75"/>
      <c r="R211" s="75"/>
      <c r="S211" s="74"/>
      <c r="T211" s="74"/>
    </row>
    <row r="212" spans="1:20" ht="25.5" customHeight="1" x14ac:dyDescent="0.25">
      <c r="A212" s="72"/>
      <c r="N212" s="74"/>
      <c r="O212" s="74"/>
      <c r="P212" s="74"/>
      <c r="Q212" s="75"/>
      <c r="R212" s="75"/>
      <c r="S212" s="74"/>
      <c r="T212" s="74"/>
    </row>
    <row r="213" spans="1:20" ht="25.5" customHeight="1" x14ac:dyDescent="0.25">
      <c r="A213" s="72"/>
      <c r="B213" s="87" t="s">
        <v>365</v>
      </c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74"/>
      <c r="O213" s="74"/>
      <c r="P213" s="74"/>
      <c r="Q213" s="75"/>
      <c r="R213" s="75"/>
      <c r="S213" s="74"/>
      <c r="T213" s="74"/>
    </row>
    <row r="214" spans="1:20" ht="25.5" customHeight="1" x14ac:dyDescent="0.25">
      <c r="A214" s="72"/>
      <c r="B214" s="76"/>
      <c r="C214" s="61"/>
      <c r="D214" s="61"/>
      <c r="E214" s="61"/>
      <c r="F214" s="61"/>
      <c r="G214" s="61"/>
      <c r="H214" s="61"/>
      <c r="I214" s="61"/>
      <c r="J214" s="61"/>
      <c r="K214" s="74"/>
      <c r="L214" s="74"/>
      <c r="M214" s="74"/>
      <c r="N214" s="74"/>
      <c r="O214" s="74"/>
      <c r="P214" s="74"/>
      <c r="Q214" s="75"/>
      <c r="R214" s="75"/>
      <c r="S214" s="74"/>
      <c r="T214" s="74"/>
    </row>
    <row r="215" spans="1:20" ht="25.5" customHeight="1" x14ac:dyDescent="0.25">
      <c r="A215" s="72"/>
      <c r="B215" s="73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5"/>
      <c r="R215" s="75"/>
      <c r="S215" s="74"/>
      <c r="T215" s="74"/>
    </row>
    <row r="216" spans="1:20" ht="25.5" customHeight="1" x14ac:dyDescent="0.25">
      <c r="A216" s="77"/>
    </row>
    <row r="217" spans="1:20" ht="25.5" customHeight="1" x14ac:dyDescent="0.25">
      <c r="A217" s="79"/>
    </row>
    <row r="218" spans="1:20" ht="25.5" customHeight="1" x14ac:dyDescent="0.3">
      <c r="B218" s="80"/>
      <c r="C218" s="81"/>
      <c r="D218" s="81"/>
      <c r="E218" s="81"/>
      <c r="F218" s="81"/>
      <c r="G218" s="81"/>
      <c r="H218" s="81"/>
      <c r="I218" s="81"/>
      <c r="J218" s="81"/>
      <c r="K218" s="82"/>
      <c r="L218" s="82"/>
      <c r="N218" s="83"/>
      <c r="O218" s="83"/>
      <c r="P218" s="83"/>
      <c r="S218" s="83"/>
      <c r="T218" s="83"/>
    </row>
    <row r="219" spans="1:20" ht="25.5" customHeight="1" x14ac:dyDescent="0.25"/>
    <row r="220" spans="1:20" ht="25.5" customHeight="1" x14ac:dyDescent="0.25"/>
    <row r="221" spans="1:20" ht="25.5" customHeight="1" x14ac:dyDescent="0.25"/>
    <row r="222" spans="1:20" ht="25.5" customHeight="1" x14ac:dyDescent="0.25"/>
    <row r="223" spans="1:20" ht="25.5" customHeight="1" x14ac:dyDescent="0.25"/>
    <row r="224" spans="1:20" ht="25.5" customHeight="1" x14ac:dyDescent="0.25"/>
    <row r="225" ht="25.5" customHeight="1" x14ac:dyDescent="0.25"/>
    <row r="226" ht="25.5" customHeight="1" x14ac:dyDescent="0.25"/>
    <row r="227" ht="25.5" customHeight="1" x14ac:dyDescent="0.25"/>
    <row r="228" ht="25.5" customHeight="1" x14ac:dyDescent="0.25"/>
    <row r="229" ht="25.5" customHeight="1" x14ac:dyDescent="0.25"/>
    <row r="230" ht="25.5" customHeight="1" x14ac:dyDescent="0.25"/>
    <row r="231" ht="25.5" customHeight="1" x14ac:dyDescent="0.25"/>
    <row r="232" ht="25.5" customHeight="1" x14ac:dyDescent="0.25"/>
    <row r="233" ht="25.5" customHeight="1" x14ac:dyDescent="0.25"/>
    <row r="234" ht="25.5" customHeight="1" x14ac:dyDescent="0.25"/>
    <row r="235" ht="25.5" customHeight="1" x14ac:dyDescent="0.25"/>
    <row r="236" ht="25.5" customHeight="1" x14ac:dyDescent="0.25"/>
    <row r="237" ht="25.5" customHeight="1" x14ac:dyDescent="0.25"/>
    <row r="238" ht="25.5" customHeight="1" x14ac:dyDescent="0.25"/>
    <row r="239" ht="25.5" customHeight="1" x14ac:dyDescent="0.25"/>
    <row r="240" ht="25.5" customHeight="1" x14ac:dyDescent="0.25"/>
    <row r="241" ht="25.5" customHeight="1" x14ac:dyDescent="0.25"/>
    <row r="242" ht="25.5" customHeight="1" x14ac:dyDescent="0.25"/>
    <row r="243" ht="25.5" customHeight="1" x14ac:dyDescent="0.25"/>
    <row r="244" ht="25.5" customHeight="1" x14ac:dyDescent="0.25"/>
    <row r="245" ht="25.5" customHeight="1" x14ac:dyDescent="0.25"/>
    <row r="246" ht="25.5" customHeight="1" x14ac:dyDescent="0.25"/>
    <row r="247" ht="25.5" customHeight="1" x14ac:dyDescent="0.25"/>
    <row r="248" ht="25.5" customHeight="1" x14ac:dyDescent="0.25"/>
  </sheetData>
  <autoFilter ref="A24:Z200"/>
  <mergeCells count="26">
    <mergeCell ref="A12:T12"/>
    <mergeCell ref="A4:T4"/>
    <mergeCell ref="A5:T5"/>
    <mergeCell ref="A7:T7"/>
    <mergeCell ref="A8:T8"/>
    <mergeCell ref="A10:T10"/>
    <mergeCell ref="A13:T13"/>
    <mergeCell ref="A14:T14"/>
    <mergeCell ref="A20:A23"/>
    <mergeCell ref="B20:B23"/>
    <mergeCell ref="C20:C23"/>
    <mergeCell ref="D20:D23"/>
    <mergeCell ref="E20:E23"/>
    <mergeCell ref="F20:G22"/>
    <mergeCell ref="H20:I22"/>
    <mergeCell ref="J20:M21"/>
    <mergeCell ref="T20:T23"/>
    <mergeCell ref="J22:K22"/>
    <mergeCell ref="L22:M22"/>
    <mergeCell ref="P22:Q22"/>
    <mergeCell ref="R22:S22"/>
    <mergeCell ref="A203:B203"/>
    <mergeCell ref="B210:M210"/>
    <mergeCell ref="B213:M213"/>
    <mergeCell ref="N20:O22"/>
    <mergeCell ref="P20:S21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 Осв</vt:lpstr>
      <vt:lpstr>'2 Осв'!Заголовки_для_печати</vt:lpstr>
      <vt:lpstr>'2 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2025-03-20T12:14:22Z</dcterms:created>
  <dcterms:modified xsi:type="dcterms:W3CDTF">2025-03-20T12:24:49Z</dcterms:modified>
</cp:coreProperties>
</file>